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09.2023թ\"/>
    </mc:Choice>
  </mc:AlternateContent>
  <xr:revisionPtr revIDLastSave="0" documentId="13_ncr:1_{61D689A3-F9DE-4E1B-A465-1C129880324D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Sheet1" sheetId="22" state="hidden" r:id="rId2"/>
    <sheet name="Mutqer11" sheetId="14" state="hidden" r:id="rId3"/>
    <sheet name="Лист1" sheetId="16" state="hidden" r:id="rId4"/>
    <sheet name="Лист2" sheetId="17" state="hidden" r:id="rId5"/>
    <sheet name="Лист3" sheetId="18" state="hidden" r:id="rId6"/>
    <sheet name="Лист5" sheetId="20" state="hidden" r:id="rId7"/>
    <sheet name="Лист4" sheetId="21" state="hidden" r:id="rId8"/>
  </sheets>
  <definedNames>
    <definedName name="_xlnm.Print_Titles" localSheetId="0">Ekamut!$A:$B,Ekamut!$2:$6</definedName>
    <definedName name="_xlnm.Print_Titles" localSheetId="2">Mutqer11!$B:$B</definedName>
    <definedName name="_xlnm.Print_Titles" localSheetId="7">Лист4!$B:$B</definedName>
    <definedName name="_xlnm.Print_Titles" localSheetId="6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8" i="15" l="1"/>
  <c r="AJ9" i="15"/>
  <c r="AJ10" i="15"/>
  <c r="AJ11" i="15"/>
  <c r="AJ12" i="15"/>
  <c r="AJ13" i="15"/>
  <c r="AJ14" i="15"/>
  <c r="AJ15" i="15"/>
  <c r="AJ16" i="15"/>
  <c r="AJ17" i="15"/>
  <c r="AJ7" i="15"/>
  <c r="AH11" i="15"/>
  <c r="AH12" i="15"/>
  <c r="AH13" i="15"/>
  <c r="AH14" i="15"/>
  <c r="AH15" i="15"/>
  <c r="AH16" i="15"/>
  <c r="AH17" i="15"/>
  <c r="AH8" i="15"/>
  <c r="AH9" i="15"/>
  <c r="AH10" i="15"/>
  <c r="AH7" i="15"/>
  <c r="CN14" i="15" l="1"/>
  <c r="K18" i="15" l="1"/>
  <c r="L18" i="15"/>
  <c r="J18" i="15"/>
  <c r="D18" i="15"/>
  <c r="E18" i="15"/>
  <c r="AN14" i="15" l="1"/>
  <c r="AO8" i="15"/>
  <c r="AO9" i="15"/>
  <c r="AO10" i="15"/>
  <c r="AO11" i="15"/>
  <c r="AO12" i="15"/>
  <c r="AO13" i="15"/>
  <c r="AO14" i="15"/>
  <c r="AO15" i="15"/>
  <c r="AO16" i="15"/>
  <c r="AO17" i="15"/>
  <c r="AN8" i="15"/>
  <c r="AN9" i="15"/>
  <c r="AN10" i="15"/>
  <c r="AN11" i="15"/>
  <c r="AN12" i="15"/>
  <c r="AN13" i="15"/>
  <c r="AN15" i="15"/>
  <c r="AN16" i="15"/>
  <c r="AN17" i="15"/>
  <c r="AM8" i="15"/>
  <c r="AM9" i="15"/>
  <c r="AM10" i="15"/>
  <c r="AM11" i="15"/>
  <c r="AM12" i="15"/>
  <c r="AM13" i="15"/>
  <c r="AM14" i="15"/>
  <c r="AM15" i="15"/>
  <c r="AM16" i="15"/>
  <c r="AM17" i="15"/>
  <c r="T6" i="15"/>
  <c r="AN7" i="15"/>
  <c r="AO7" i="15"/>
  <c r="AM7" i="15"/>
  <c r="AE5" i="15" l="1"/>
  <c r="AS5" i="15" s="1"/>
  <c r="BG5" i="15" s="1"/>
  <c r="BV5" i="15" s="1"/>
  <c r="CJ5" i="15" s="1"/>
  <c r="CX5" i="15" s="1"/>
  <c r="DL5" i="15" s="1"/>
  <c r="EE5" i="15" s="1"/>
  <c r="AD5" i="15"/>
  <c r="AR5" i="15" s="1"/>
  <c r="BF5" i="15" s="1"/>
  <c r="BU5" i="15" s="1"/>
  <c r="CI5" i="15" s="1"/>
  <c r="CW5" i="15" s="1"/>
  <c r="DK5" i="15" s="1"/>
  <c r="ED5" i="15" s="1"/>
  <c r="Y6" i="15"/>
  <c r="Y5" i="15"/>
  <c r="AM5" i="15" s="1"/>
  <c r="BA5" i="15" s="1"/>
  <c r="BP5" i="15" s="1"/>
  <c r="CD5" i="15" s="1"/>
  <c r="CR5" i="15" s="1"/>
  <c r="DF5" i="15" s="1"/>
  <c r="DT5" i="15" s="1"/>
  <c r="AF5" i="15"/>
  <c r="AT5" i="15" s="1"/>
  <c r="BH5" i="15" s="1"/>
  <c r="BW5" i="15" s="1"/>
  <c r="CK5" i="15" s="1"/>
  <c r="CY5" i="15" s="1"/>
  <c r="DM5" i="15" s="1"/>
  <c r="R5" i="15"/>
  <c r="AB7" i="15" l="1"/>
  <c r="EE12" i="15" l="1"/>
  <c r="BS11" i="15" l="1"/>
  <c r="BD11" i="15"/>
  <c r="AD11" i="15"/>
  <c r="AB11" i="15"/>
  <c r="CG11" i="15"/>
  <c r="M11" i="15"/>
  <c r="CU16" i="15" l="1"/>
  <c r="CH9" i="15" l="1"/>
  <c r="CG9" i="15"/>
  <c r="AC15" i="15"/>
  <c r="AB15" i="15"/>
  <c r="AC17" i="15"/>
  <c r="AB17" i="15"/>
  <c r="BA18" i="15" l="1"/>
  <c r="BB18" i="15"/>
  <c r="BC18" i="15"/>
  <c r="Y18" i="15" l="1"/>
  <c r="Z18" i="15"/>
  <c r="AA18" i="15"/>
  <c r="P12" i="15" l="1"/>
  <c r="O12" i="15"/>
  <c r="X7" i="15" l="1"/>
  <c r="BP18" i="15" l="1"/>
  <c r="BQ18" i="15"/>
  <c r="BR18" i="15"/>
  <c r="O11" i="15" l="1"/>
  <c r="EE13" i="15" l="1"/>
  <c r="AE16" i="15" l="1"/>
  <c r="AE17" i="15"/>
  <c r="DT6" i="15" l="1"/>
  <c r="DK8" i="15"/>
  <c r="DK9" i="15"/>
  <c r="DK10" i="15"/>
  <c r="DK11" i="15"/>
  <c r="DK12" i="15"/>
  <c r="DK13" i="15"/>
  <c r="DK14" i="15"/>
  <c r="DK15" i="15"/>
  <c r="DK16" i="15"/>
  <c r="DK17" i="15"/>
  <c r="DL7" i="15"/>
  <c r="DK7" i="15"/>
  <c r="DJ8" i="15"/>
  <c r="DJ9" i="15"/>
  <c r="DJ10" i="15"/>
  <c r="DJ11" i="15"/>
  <c r="DJ12" i="15"/>
  <c r="DJ13" i="15"/>
  <c r="DJ14" i="15"/>
  <c r="DJ15" i="15"/>
  <c r="DJ16" i="15"/>
  <c r="DJ17" i="15"/>
  <c r="DJ7" i="15"/>
  <c r="DG18" i="15"/>
  <c r="DG20" i="15" s="1"/>
  <c r="DF18" i="15"/>
  <c r="DF20" i="15" l="1"/>
  <c r="DI8" i="15"/>
  <c r="DI9" i="15"/>
  <c r="DI10" i="15"/>
  <c r="DI11" i="15"/>
  <c r="DI12" i="15"/>
  <c r="DI13" i="15"/>
  <c r="DI14" i="15"/>
  <c r="DI15" i="15"/>
  <c r="DI16" i="15"/>
  <c r="DI17" i="15"/>
  <c r="DI7" i="15"/>
  <c r="AD12" i="15" l="1"/>
  <c r="AB9" i="15"/>
  <c r="AD17" i="15" l="1"/>
  <c r="AW8" i="15" l="1"/>
  <c r="AW9" i="15"/>
  <c r="H7" i="15" l="1"/>
  <c r="P7" i="15" l="1"/>
  <c r="AE13" i="15" l="1"/>
  <c r="AD13" i="15"/>
  <c r="DL17" i="15" l="1"/>
  <c r="O17" i="15"/>
  <c r="P9" i="15"/>
  <c r="AE15" i="15" l="1"/>
  <c r="AE11" i="15" l="1"/>
  <c r="EE11" i="15"/>
  <c r="BV15" i="15" l="1"/>
  <c r="P13" i="15" l="1"/>
  <c r="BG15" i="15"/>
  <c r="O15" i="15"/>
  <c r="AE8" i="15" l="1"/>
  <c r="AE12" i="15" l="1"/>
  <c r="BU12" i="15"/>
  <c r="O16" i="15" l="1"/>
  <c r="O14" i="15"/>
  <c r="O13" i="15"/>
  <c r="O8" i="15"/>
  <c r="AH18" i="15" l="1"/>
  <c r="CC7" i="15"/>
  <c r="CB7" i="15"/>
  <c r="AZ7" i="15" l="1"/>
  <c r="AY7" i="15"/>
  <c r="AC7" i="15"/>
  <c r="U7" i="15"/>
  <c r="W7" i="15"/>
  <c r="N7" i="15"/>
  <c r="M7" i="15"/>
  <c r="I7" i="15"/>
  <c r="EC7" i="15" l="1"/>
  <c r="EB7" i="15"/>
  <c r="DS7" i="15"/>
  <c r="DR7" i="15"/>
  <c r="DE7" i="15"/>
  <c r="DD7" i="15"/>
  <c r="CH7" i="15"/>
  <c r="CG7" i="15"/>
  <c r="BO7" i="15"/>
  <c r="BN7" i="15"/>
  <c r="BG7" i="15"/>
  <c r="BE7" i="15"/>
  <c r="BD7" i="15"/>
  <c r="AW7" i="15"/>
  <c r="I8" i="15"/>
  <c r="I9" i="15"/>
  <c r="I10" i="15"/>
  <c r="I11" i="15"/>
  <c r="I12" i="15"/>
  <c r="I13" i="15"/>
  <c r="I14" i="15"/>
  <c r="I15" i="15"/>
  <c r="I16" i="15"/>
  <c r="I17" i="15"/>
  <c r="F7" i="15"/>
  <c r="M6" i="15"/>
  <c r="AB6" i="15" s="1"/>
  <c r="AK6" i="15" s="1"/>
  <c r="AP6" i="15" s="1"/>
  <c r="AY6" i="15" s="1"/>
  <c r="BD6" i="15" s="1"/>
  <c r="BN6" i="15" s="1"/>
  <c r="BS6" i="15" s="1"/>
  <c r="CG6" i="15" s="1"/>
  <c r="N6" i="15"/>
  <c r="X13" i="15"/>
  <c r="W13" i="15"/>
  <c r="AC8" i="15"/>
  <c r="AC9" i="15"/>
  <c r="AC10" i="15"/>
  <c r="AC11" i="15"/>
  <c r="AC12" i="15"/>
  <c r="AC13" i="15"/>
  <c r="AC14" i="15"/>
  <c r="AC16" i="15"/>
  <c r="AB8" i="15"/>
  <c r="AB10" i="15"/>
  <c r="AB12" i="15"/>
  <c r="AB13" i="15"/>
  <c r="AB14" i="15"/>
  <c r="AB16" i="15"/>
  <c r="K6" i="15"/>
  <c r="Z6" i="15" s="1"/>
  <c r="AH6" i="15" s="1"/>
  <c r="AN6" i="15" s="1"/>
  <c r="AV6" i="15" s="1"/>
  <c r="BB6" i="15" s="1"/>
  <c r="BJ6" i="15" s="1"/>
  <c r="BQ6" i="15" s="1"/>
  <c r="L6" i="15"/>
  <c r="X6" i="15" l="1"/>
  <c r="AC6" i="15" s="1"/>
  <c r="AL6" i="15" s="1"/>
  <c r="AQ6" i="15" s="1"/>
  <c r="AZ6" i="15" s="1"/>
  <c r="BE6" i="15" s="1"/>
  <c r="BO6" i="15" s="1"/>
  <c r="BT6" i="15" s="1"/>
  <c r="CH6" i="15" s="1"/>
  <c r="V6" i="15"/>
  <c r="AA6" i="15" s="1"/>
  <c r="AJ6" i="15" s="1"/>
  <c r="AO6" i="15" s="1"/>
  <c r="AX6" i="15" s="1"/>
  <c r="BC6" i="15" s="1"/>
  <c r="BL6" i="15" s="1"/>
  <c r="BR6" i="15" s="1"/>
  <c r="CF6" i="15" s="1"/>
  <c r="CE6" i="15"/>
  <c r="CM6" i="15" s="1"/>
  <c r="CS6" i="15" s="1"/>
  <c r="DA6" i="15" s="1"/>
  <c r="DG6" i="15" s="1"/>
  <c r="DO6" i="15" s="1"/>
  <c r="DU6" i="15" s="1"/>
  <c r="BY6" i="15"/>
  <c r="AM6" i="15"/>
  <c r="BA6" i="15" s="1"/>
  <c r="BP6" i="15" s="1"/>
  <c r="CD6" i="15" s="1"/>
  <c r="CR6" i="15" s="1"/>
  <c r="CB6" i="15"/>
  <c r="CP6" i="15"/>
  <c r="CU6" i="15" s="1"/>
  <c r="DD6" i="15" s="1"/>
  <c r="DI6" i="15" s="1"/>
  <c r="EA18" i="15"/>
  <c r="DZ18" i="15"/>
  <c r="DZ20" i="15" s="1"/>
  <c r="DY18" i="15"/>
  <c r="DY20" i="15" s="1"/>
  <c r="DV18" i="15"/>
  <c r="DU18" i="15"/>
  <c r="DU20" i="15" s="1"/>
  <c r="DT18" i="15"/>
  <c r="DQ18" i="15"/>
  <c r="DQ20" i="15" s="1"/>
  <c r="DO18" i="15"/>
  <c r="DN18" i="15"/>
  <c r="DN20" i="15" s="1"/>
  <c r="DM18" i="15"/>
  <c r="DM20" i="15" s="1"/>
  <c r="DH18" i="15"/>
  <c r="DC18" i="15"/>
  <c r="DA18" i="15"/>
  <c r="DA20" i="15" s="1"/>
  <c r="CZ18" i="15"/>
  <c r="CZ20" i="15" s="1"/>
  <c r="CY18" i="15"/>
  <c r="DK18" i="15" s="1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20" i="15"/>
  <c r="BX18" i="15"/>
  <c r="BX20" i="15" s="1"/>
  <c r="BW18" i="15"/>
  <c r="BW20" i="15" s="1"/>
  <c r="BQ20" i="15"/>
  <c r="BP20" i="15"/>
  <c r="BL18" i="15"/>
  <c r="BL20" i="15" s="1"/>
  <c r="BJ18" i="15"/>
  <c r="BJ20" i="15" s="1"/>
  <c r="BI18" i="15"/>
  <c r="BH18" i="15"/>
  <c r="BH20" i="15" s="1"/>
  <c r="BG17" i="15"/>
  <c r="BB20" i="15"/>
  <c r="AX18" i="15"/>
  <c r="AX20" i="15" s="1"/>
  <c r="AW17" i="15"/>
  <c r="AU18" i="15"/>
  <c r="AU20" i="15" s="1"/>
  <c r="AV18" i="15"/>
  <c r="AV20" i="15" s="1"/>
  <c r="AT18" i="15"/>
  <c r="AT20" i="15" s="1"/>
  <c r="AD16" i="15"/>
  <c r="Z20" i="15"/>
  <c r="AA20" i="15"/>
  <c r="X17" i="15"/>
  <c r="W17" i="15"/>
  <c r="V18" i="15"/>
  <c r="V20" i="15" s="1"/>
  <c r="R18" i="15"/>
  <c r="R20" i="15" s="1"/>
  <c r="T18" i="15"/>
  <c r="S18" i="15"/>
  <c r="Q18" i="15"/>
  <c r="Q20" i="15" s="1"/>
  <c r="L20" i="15"/>
  <c r="E20" i="15"/>
  <c r="CN7" i="15"/>
  <c r="BK17" i="15"/>
  <c r="CY20" i="15" l="1"/>
  <c r="DK20" i="15" s="1"/>
  <c r="CC6" i="15"/>
  <c r="CQ6" i="15"/>
  <c r="CV6" i="15" s="1"/>
  <c r="DE6" i="15" s="1"/>
  <c r="DJ6" i="15" s="1"/>
  <c r="DS6" i="15" s="1"/>
  <c r="EC6" i="15" s="1"/>
  <c r="CA6" i="15"/>
  <c r="CO6" i="15"/>
  <c r="CT6" i="15" s="1"/>
  <c r="DC6" i="15" s="1"/>
  <c r="DH6" i="15" s="1"/>
  <c r="DQ6" i="15" s="1"/>
  <c r="Y20" i="15"/>
  <c r="AD20" i="15" s="1"/>
  <c r="AD18" i="15"/>
  <c r="DH20" i="15"/>
  <c r="DJ20" i="15" s="1"/>
  <c r="DI18" i="15"/>
  <c r="U18" i="15"/>
  <c r="BF18" i="15"/>
  <c r="AW20" i="15"/>
  <c r="CN20" i="15"/>
  <c r="ED18" i="15"/>
  <c r="DP20" i="15"/>
  <c r="DR18" i="15"/>
  <c r="AW18" i="15"/>
  <c r="BK18" i="15"/>
  <c r="S20" i="15"/>
  <c r="U20" i="15" s="1"/>
  <c r="BI20" i="15"/>
  <c r="BK20" i="15" s="1"/>
  <c r="DE18" i="15"/>
  <c r="DP18" i="15"/>
  <c r="BU20" i="15"/>
  <c r="X20" i="15"/>
  <c r="DB18" i="15"/>
  <c r="DS20" i="15"/>
  <c r="DC20" i="15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R6" i="15"/>
  <c r="EB6" i="15" s="1"/>
  <c r="DW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EB18" i="15"/>
  <c r="DT20" i="15"/>
  <c r="BS18" i="15"/>
  <c r="EA20" i="15"/>
  <c r="EB20" i="15" s="1"/>
  <c r="BC20" i="15"/>
  <c r="BG20" i="15" s="1"/>
  <c r="EC18" i="15"/>
  <c r="DL18" i="15"/>
  <c r="CW18" i="15"/>
  <c r="CJ18" i="15"/>
  <c r="BV18" i="15"/>
  <c r="BU18" i="15"/>
  <c r="M18" i="15"/>
  <c r="N18" i="15"/>
  <c r="DX18" i="15"/>
  <c r="DW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B18" i="15"/>
  <c r="AC18" i="15"/>
  <c r="K20" i="15"/>
  <c r="M20" i="15" s="1"/>
  <c r="J20" i="15"/>
  <c r="DX6" i="15" l="1"/>
  <c r="DV6" i="15"/>
  <c r="DE20" i="15"/>
  <c r="DB20" i="15"/>
  <c r="AC20" i="15"/>
  <c r="DX20" i="15"/>
  <c r="DW20" i="15"/>
  <c r="DI20" i="15"/>
  <c r="DL20" i="15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C18" i="15"/>
  <c r="O18" i="15" s="1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AO18" i="15"/>
  <c r="F20" i="15" l="1"/>
  <c r="I20" i="15"/>
  <c r="H20" i="15"/>
  <c r="BM20" i="15"/>
  <c r="AY10" i="15" l="1"/>
  <c r="AZ10" i="15"/>
  <c r="AW10" i="15"/>
  <c r="EE15" i="15" l="1"/>
  <c r="ED15" i="15"/>
  <c r="EC15" i="15"/>
  <c r="EB15" i="15"/>
  <c r="EE14" i="15"/>
  <c r="ED14" i="15"/>
  <c r="EC14" i="15"/>
  <c r="EB14" i="15"/>
  <c r="ED13" i="15"/>
  <c r="EC13" i="15"/>
  <c r="EB13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L14" i="15"/>
  <c r="DL13" i="15"/>
  <c r="DL12" i="15"/>
  <c r="DL11" i="15"/>
  <c r="DL10" i="15"/>
  <c r="DL9" i="15"/>
  <c r="DL8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J10" i="15"/>
  <c r="CI10" i="15"/>
  <c r="CH10" i="15"/>
  <c r="CG10" i="15"/>
  <c r="CJ9" i="15"/>
  <c r="CI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S11" i="15"/>
  <c r="AL11" i="15"/>
  <c r="AR7" i="15"/>
  <c r="AD8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U8" i="15"/>
  <c r="BM16" i="15"/>
  <c r="BM8" i="15"/>
  <c r="F17" i="15"/>
  <c r="BU17" i="15"/>
  <c r="BD17" i="15"/>
  <c r="CJ8" i="15"/>
  <c r="CQ8" i="15"/>
  <c r="CC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I22" i="14"/>
  <c r="J22" i="14"/>
  <c r="K22" i="14" s="1"/>
  <c r="L22" i="14"/>
  <c r="M22" i="14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 s="1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DA23" i="21"/>
  <c r="L17" i="20"/>
  <c r="BM17" i="15"/>
  <c r="CV17" i="15"/>
  <c r="BE17" i="15"/>
  <c r="DS17" i="15"/>
  <c r="EE17" i="15"/>
  <c r="DP17" i="15"/>
  <c r="BZ17" i="15"/>
  <c r="BV17" i="15"/>
  <c r="AZ17" i="15"/>
  <c r="BF17" i="15"/>
  <c r="M17" i="15"/>
  <c r="N22" i="14" l="1"/>
  <c r="H22" i="14"/>
  <c r="CA12" i="14"/>
  <c r="L14" i="20"/>
  <c r="L10" i="20"/>
  <c r="W18" i="20"/>
  <c r="U23" i="21"/>
  <c r="DB18" i="21"/>
  <c r="DB15" i="21"/>
  <c r="BZ22" i="14"/>
  <c r="CA14" i="14"/>
  <c r="V18" i="20"/>
  <c r="J18" i="20"/>
  <c r="DB22" i="21"/>
  <c r="AE18" i="15"/>
  <c r="AE20" i="15" s="1"/>
  <c r="AI7" i="15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20" i="15"/>
  <c r="AQ16" i="15"/>
  <c r="AR16" i="15"/>
  <c r="AS12" i="15"/>
  <c r="AR10" i="15"/>
  <c r="AM18" i="15"/>
  <c r="AM20" i="15" s="1"/>
  <c r="AQ10" i="15"/>
  <c r="AS10" i="15"/>
  <c r="AN18" i="15"/>
  <c r="AP18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<sst xmlns="http://schemas.openxmlformats.org/spreadsheetml/2006/main" count="446" uniqueCount="150">
  <si>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</si>
  <si>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</si>
  <si>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</si>
  <si>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</si>
  <si>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</si>
  <si>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</si>
  <si>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</si>
  <si>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</si>
  <si>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</si>
  <si>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</si>
  <si>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</si>
  <si>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</si>
  <si>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</si>
  <si>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</si>
  <si>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</si>
  <si>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</si>
  <si>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</si>
  <si>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</si>
  <si>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</si>
  <si>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</si>
  <si>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</si>
  <si>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</si>
  <si>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</si>
  <si>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</si>
  <si>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</si>
  <si>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</si>
  <si>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</si>
  <si>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</si>
  <si>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</si>
  <si>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</si>
  <si>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</si>
  <si>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</si>
  <si>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</si>
  <si>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</si>
  <si>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</si>
  <si>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</si>
  <si>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</si>
  <si>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</si>
  <si>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</si>
  <si>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</si>
  <si>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</si>
  <si>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</si>
  <si>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</si>
  <si>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</si>
  <si>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</si>
  <si>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</si>
  <si>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</si>
  <si>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</si>
  <si>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</si>
  <si>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</si>
  <si>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</si>
  <si>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</si>
  <si>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</si>
  <si>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</si>
  <si>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</si>
  <si>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</si>
  <si>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</si>
  <si>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</si>
  <si>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</si>
  <si>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</si>
  <si>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</si>
  <si>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</si>
  <si>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</si>
  <si>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</si>
  <si>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</si>
  <si>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</si>
  <si>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</si>
  <si>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</si>
  <si>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</si>
  <si>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</si>
  <si>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</si>
  <si>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</si>
  <si>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</si>
  <si>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</si>
  <si>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</si>
  <si>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</si>
  <si>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</si>
  <si>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</si>
  <si>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</si>
  <si>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</si>
  <si>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</si>
  <si>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</si>
  <si>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</si>
  <si>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</si>
  <si>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</si>
  <si>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</si>
  <si>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</si>
  <si>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</si>
  <si>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</si>
  <si>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</si>
  <si>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</si>
  <si>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</si>
  <si>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</si>
  <si>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</si>
  <si>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</si>
  <si>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</si>
  <si>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</si>
  <si>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</si>
  <si>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</si>
  <si>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</si>
  <si>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</si>
  <si>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</si>
  <si>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</si>
  <si>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</si>
  <si>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</si>
  <si>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</si>
  <si>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</si>
  <si>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</si>
  <si>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</si>
  <si>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</si>
  <si>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</si>
  <si>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</si>
  <si>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</si>
  <si>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</si>
  <si>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</si>
  <si>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</si>
  <si>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</si>
  <si>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</si>
  <si>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</si>
  <si>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</si>
  <si>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</si>
  <si>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</si>
  <si>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</si>
  <si>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</si>
  <si>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</si>
  <si>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</si>
  <si>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</si>
  <si>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2022թ.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</si>
  <si>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</si>
  <si>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</si>
  <si>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</si>
  <si>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</si>
  <si>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 xml:space="preserve">ծրագիր 
տարեկան 31.03.2022թ. դրությամբ                                                                                                         </t>
  </si>
  <si>
    <t>Ընդամենը սեփական եկամուտներ</t>
  </si>
  <si>
    <t>պլան</t>
  </si>
  <si>
    <t>փաստացի</t>
  </si>
  <si>
    <t xml:space="preserve">*Արագածոտնի մարզի սեփական եկամուտների տարբերությունը 2021թ. նկատմամբ առաջացել է Թալին համայնքի բյուջեի չհաստատման հետևանքով որի պլանային թիվը թերի է մուտքագրված  համակարգ </t>
  </si>
  <si>
    <t>ՀՀ   համայնքների  բյուջեների եկամուտների հավաքագրման վերաբերյալ 2022թ. և 2023թ. 9 ամիս</t>
  </si>
  <si>
    <t xml:space="preserve">փաստ.                  9 ամիս                                                           </t>
  </si>
  <si>
    <t>կատ. %-ը
9 ամսվա նկատմամբ</t>
  </si>
  <si>
    <t>9 ամսվա կատ. %-ը
տարեկան պլանի նկատմամբ</t>
  </si>
  <si>
    <t>2023թ.</t>
  </si>
  <si>
    <t>2023թ. ծրագրի  աճը 2022թ.        ծրագրի համեմատ /%/</t>
  </si>
  <si>
    <t>2023թ. փաստ. աճը 2022թ. փաստ       համեմատ    /հազ. դրամ./</t>
  </si>
  <si>
    <t>Ֆինանսական համահարթեցման դոտացիա 2023թ.</t>
  </si>
  <si>
    <t xml:space="preserve">ծրագիր 
տարեկան 30.09.2023թ. դրությամբ                                                                                                         </t>
  </si>
  <si>
    <t>այդ թվում` աղբահանության վճար  ծրագիր տարեկան  2023թ.</t>
  </si>
  <si>
    <t>աղբահանության վճար  ծրագիր        9 ամիս</t>
  </si>
  <si>
    <t>աղբահանության վճար փաստ.
9 ամիս</t>
  </si>
  <si>
    <t>ծրագիր (3-րդ եռասյակ)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</si>
</sst>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2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9" fontId="43" fillId="0" borderId="0" applyFont="0" applyFill="0" applyBorder="0" applyAlignment="0" applyProtection="0"/>
  </cellStyleXfs>
  <cellXfs count="448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3" fontId="16" fillId="0" borderId="0" xfId="0" applyNumberFormat="1" applyFont="1" applyFill="1" applyAlignment="1">
      <alignment horizontal="center" vertical="center"/>
    </xf>
    <xf numFmtId="0" fontId="16" fillId="0" borderId="3" xfId="0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3" fontId="17" fillId="0" borderId="17" xfId="0" applyNumberFormat="1" applyFont="1" applyFill="1" applyBorder="1" applyAlignment="1">
      <alignment horizontal="center"/>
    </xf>
    <xf numFmtId="3" fontId="17" fillId="0" borderId="17" xfId="0" applyNumberFormat="1" applyFont="1" applyFill="1" applyBorder="1" applyAlignment="1"/>
    <xf numFmtId="3" fontId="17" fillId="0" borderId="0" xfId="0" applyNumberFormat="1" applyFont="1" applyFill="1" applyAlignment="1">
      <alignment horizontal="center"/>
    </xf>
    <xf numFmtId="0" fontId="34" fillId="0" borderId="0" xfId="0" applyFont="1" applyFill="1"/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1" fillId="0" borderId="0" xfId="0" applyNumberFormat="1" applyFont="1" applyFill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13" borderId="5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 wrapText="1"/>
    </xf>
    <xf numFmtId="0" fontId="17" fillId="8" borderId="18" xfId="0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166" fontId="0" fillId="0" borderId="0" xfId="8" applyNumberFormat="1" applyFont="1"/>
    <xf numFmtId="0" fontId="17" fillId="0" borderId="18" xfId="0" applyFont="1" applyFill="1" applyBorder="1" applyAlignment="1" applyProtection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center" vertical="center"/>
    </xf>
    <xf numFmtId="165" fontId="17" fillId="8" borderId="1" xfId="0" applyNumberFormat="1" applyFont="1" applyFill="1" applyBorder="1" applyAlignment="1">
      <alignment horizontal="center" vertical="center" wrapText="1"/>
    </xf>
    <xf numFmtId="165" fontId="17" fillId="8" borderId="1" xfId="0" applyNumberFormat="1" applyFont="1" applyFill="1" applyBorder="1" applyAlignment="1" applyProtection="1">
      <alignment horizontal="center" vertical="center" wrapText="1"/>
    </xf>
    <xf numFmtId="165" fontId="17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8" borderId="3" xfId="0" applyNumberFormat="1" applyFont="1" applyFill="1" applyBorder="1" applyAlignment="1">
      <alignment horizontal="center" vertical="center"/>
    </xf>
    <xf numFmtId="165" fontId="17" fillId="8" borderId="1" xfId="0" applyNumberFormat="1" applyFont="1" applyFill="1" applyBorder="1" applyAlignment="1" applyProtection="1">
      <alignment horizontal="center" vertical="center"/>
    </xf>
    <xf numFmtId="0" fontId="16" fillId="8" borderId="3" xfId="0" applyFont="1" applyFill="1" applyBorder="1" applyAlignment="1">
      <alignment vertical="center"/>
    </xf>
    <xf numFmtId="165" fontId="16" fillId="8" borderId="1" xfId="0" applyNumberFormat="1" applyFont="1" applyFill="1" applyBorder="1" applyAlignment="1">
      <alignment horizontal="center" vertical="center"/>
    </xf>
    <xf numFmtId="165" fontId="16" fillId="8" borderId="3" xfId="0" applyNumberFormat="1" applyFont="1" applyFill="1" applyBorder="1" applyAlignment="1">
      <alignment horizontal="center" vertical="center"/>
    </xf>
    <xf numFmtId="0" fontId="17" fillId="8" borderId="0" xfId="0" applyFont="1" applyFill="1"/>
    <xf numFmtId="0" fontId="17" fillId="0" borderId="1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0" fontId="16" fillId="14" borderId="2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/>
    </xf>
    <xf numFmtId="165" fontId="16" fillId="0" borderId="2" xfId="0" applyNumberFormat="1" applyFont="1" applyFill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14" borderId="4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7" fillId="14" borderId="0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9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7000000}"/>
    <cellStyle name="Обычный 3" xfId="4" xr:uid="{00000000-0005-0000-0000-000008000000}"/>
    <cellStyle name="Процентный" xfId="8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4"/>
  <sheetViews>
    <sheetView tabSelected="1" zoomScale="70" zoomScaleNormal="70" zoomScaleSheetLayoutView="110" workbookViewId="0">
      <pane xSplit="2" ySplit="6" topLeftCell="AU7" activePane="bottomRight" state="frozen"/>
      <selection activeCell="C10" sqref="C10"/>
      <selection pane="topRight" activeCell="C10" sqref="C10"/>
      <selection pane="bottomLeft" activeCell="C10" sqref="C10"/>
      <selection pane="bottomRight" activeCell="BA14" sqref="BA14:BC14"/>
    </sheetView>
  </sheetViews>
  <sheetFormatPr defaultRowHeight="17.25" x14ac:dyDescent="0.3"/>
  <cols>
    <col min="1" max="1" width="3.875" style="148" customWidth="1"/>
    <col min="2" max="2" width="19.375" style="148" customWidth="1"/>
    <col min="3" max="4" width="13.75" style="137" customWidth="1"/>
    <col min="5" max="5" width="13" style="137" customWidth="1"/>
    <col min="6" max="6" width="7.125" style="148" customWidth="1"/>
    <col min="7" max="7" width="14.125" style="137" customWidth="1"/>
    <col min="8" max="8" width="9.125" style="148" customWidth="1"/>
    <col min="9" max="9" width="8.5" style="148" customWidth="1"/>
    <col min="10" max="10" width="14.125" style="137" customWidth="1"/>
    <col min="11" max="11" width="13" style="137" customWidth="1"/>
    <col min="12" max="12" width="14.25" style="137" customWidth="1"/>
    <col min="13" max="13" width="8.25" style="137" customWidth="1"/>
    <col min="14" max="14" width="8.125" style="148" customWidth="1"/>
    <col min="15" max="15" width="7.25" style="137" customWidth="1"/>
    <col min="16" max="16" width="13" style="137" customWidth="1"/>
    <col min="17" max="17" width="14" style="137" customWidth="1"/>
    <col min="18" max="18" width="13.375" style="137" customWidth="1"/>
    <col min="19" max="19" width="13" style="137" customWidth="1"/>
    <col min="20" max="20" width="13.5" style="137" customWidth="1"/>
    <col min="21" max="21" width="7.5" style="137" customWidth="1"/>
    <col min="22" max="22" width="13.125" style="137" customWidth="1"/>
    <col min="23" max="23" width="8" style="137" customWidth="1"/>
    <col min="24" max="24" width="6.875" style="137" customWidth="1"/>
    <col min="25" max="25" width="14.375" style="137" customWidth="1"/>
    <col min="26" max="26" width="13" style="137" customWidth="1"/>
    <col min="27" max="27" width="13.25" style="137" customWidth="1"/>
    <col min="28" max="28" width="11.25" style="137" customWidth="1"/>
    <col min="29" max="29" width="8.875" style="137" customWidth="1"/>
    <col min="30" max="30" width="9.5" style="137" customWidth="1"/>
    <col min="31" max="31" width="12.375" style="137" customWidth="1"/>
    <col min="32" max="32" width="15.75" style="137" customWidth="1"/>
    <col min="33" max="33" width="14.875" style="137" customWidth="1"/>
    <col min="34" max="34" width="13.875" style="137" customWidth="1"/>
    <col min="35" max="35" width="10.75" style="137" customWidth="1"/>
    <col min="36" max="36" width="14.625" style="137" customWidth="1"/>
    <col min="37" max="37" width="10" style="137" customWidth="1"/>
    <col min="38" max="38" width="10.375" style="137" customWidth="1"/>
    <col min="39" max="39" width="14" style="137" customWidth="1"/>
    <col min="40" max="40" width="12.625" style="137" customWidth="1"/>
    <col min="41" max="41" width="14.125" style="137" customWidth="1"/>
    <col min="42" max="42" width="12" style="137" customWidth="1"/>
    <col min="43" max="43" width="8.125" style="137" customWidth="1"/>
    <col min="44" max="44" width="9.125" style="137" customWidth="1"/>
    <col min="45" max="45" width="11.25" style="137" customWidth="1"/>
    <col min="46" max="46" width="14.75" style="137" customWidth="1"/>
    <col min="47" max="47" width="13.875" style="137" customWidth="1"/>
    <col min="48" max="48" width="13.75" style="137" customWidth="1"/>
    <col min="49" max="49" width="9.25" style="137" customWidth="1"/>
    <col min="50" max="50" width="13.125" style="170" customWidth="1"/>
    <col min="51" max="51" width="9.25" style="137" customWidth="1"/>
    <col min="52" max="52" width="7.75" style="137" customWidth="1"/>
    <col min="53" max="53" width="16.25" style="137" customWidth="1"/>
    <col min="54" max="54" width="13.875" style="137" customWidth="1"/>
    <col min="55" max="55" width="12.75" style="137" customWidth="1"/>
    <col min="56" max="56" width="12.5" style="137" customWidth="1"/>
    <col min="57" max="57" width="10.75" style="137" customWidth="1"/>
    <col min="58" max="58" width="8.125" style="137" customWidth="1"/>
    <col min="59" max="59" width="12.625" style="137" customWidth="1"/>
    <col min="60" max="60" width="13.375" style="137" customWidth="1"/>
    <col min="61" max="61" width="13.75" style="137" customWidth="1"/>
    <col min="62" max="62" width="13" style="137" customWidth="1"/>
    <col min="63" max="63" width="14.5" style="137" customWidth="1"/>
    <col min="64" max="64" width="14.5" style="170" customWidth="1"/>
    <col min="65" max="65" width="6.625" style="137" hidden="1" customWidth="1"/>
    <col min="66" max="66" width="8.25" style="137" customWidth="1"/>
    <col min="67" max="67" width="9.125" style="137" customWidth="1"/>
    <col min="68" max="68" width="14.375" style="137" customWidth="1"/>
    <col min="69" max="69" width="13.75" style="137" customWidth="1"/>
    <col min="70" max="70" width="12.5" style="137" customWidth="1"/>
    <col min="71" max="71" width="11.625" style="137" customWidth="1"/>
    <col min="72" max="72" width="9.5" style="137" customWidth="1"/>
    <col min="73" max="73" width="9.625" style="137" customWidth="1"/>
    <col min="74" max="74" width="13" style="137" customWidth="1"/>
    <col min="75" max="75" width="14.75" style="137" customWidth="1"/>
    <col min="76" max="76" width="13.125" style="137" customWidth="1"/>
    <col min="77" max="77" width="12.5" style="137" customWidth="1"/>
    <col min="78" max="78" width="8.625" style="137" customWidth="1"/>
    <col min="79" max="79" width="12.125" style="137" customWidth="1"/>
    <col min="80" max="80" width="9.625" style="137" customWidth="1"/>
    <col min="81" max="81" width="8.5" style="137" customWidth="1"/>
    <col min="82" max="82" width="14.75" style="137" customWidth="1"/>
    <col min="83" max="83" width="13.625" style="137" customWidth="1"/>
    <col min="84" max="84" width="14.5" style="137" customWidth="1"/>
    <col min="85" max="85" width="13.625" style="137" customWidth="1"/>
    <col min="86" max="86" width="11.625" style="137" customWidth="1"/>
    <col min="87" max="87" width="10.625" style="137" customWidth="1"/>
    <col min="88" max="88" width="13.375" style="137" customWidth="1"/>
    <col min="89" max="89" width="15" style="137" customWidth="1"/>
    <col min="90" max="90" width="14.75" style="137" customWidth="1"/>
    <col min="91" max="91" width="13.625" style="137" customWidth="1"/>
    <col min="92" max="92" width="10.625" style="137" customWidth="1"/>
    <col min="93" max="93" width="13.25" style="137" customWidth="1"/>
    <col min="94" max="94" width="11.5" style="137" customWidth="1"/>
    <col min="95" max="95" width="10" style="137" customWidth="1"/>
    <col min="96" max="96" width="14.875" style="137" customWidth="1"/>
    <col min="97" max="97" width="13.25" style="137" customWidth="1"/>
    <col min="98" max="98" width="10.25" style="137" customWidth="1"/>
    <col min="99" max="99" width="12.875" style="137" customWidth="1"/>
    <col min="100" max="100" width="10" style="137" customWidth="1"/>
    <col min="101" max="101" width="8.625" style="137" customWidth="1"/>
    <col min="102" max="102" width="10.875" style="137" customWidth="1"/>
    <col min="103" max="103" width="13.875" style="137" customWidth="1"/>
    <col min="104" max="105" width="13.25" style="137" customWidth="1"/>
    <col min="106" max="106" width="8.25" style="137" customWidth="1"/>
    <col min="107" max="107" width="13.75" style="137" customWidth="1"/>
    <col min="108" max="108" width="11.25" style="137" customWidth="1"/>
    <col min="109" max="109" width="8.625" style="137" customWidth="1"/>
    <col min="110" max="110" width="14.5" style="137" customWidth="1"/>
    <col min="111" max="111" width="13.375" style="137" customWidth="1"/>
    <col min="112" max="112" width="15.25" style="137" customWidth="1"/>
    <col min="113" max="113" width="11.875" style="137" customWidth="1"/>
    <col min="114" max="114" width="9.625" style="137" customWidth="1"/>
    <col min="115" max="115" width="9.5" style="137" customWidth="1"/>
    <col min="116" max="116" width="10.625" style="137" customWidth="1"/>
    <col min="117" max="117" width="11.625" style="137" customWidth="1"/>
    <col min="118" max="118" width="12.375" style="137" customWidth="1"/>
    <col min="119" max="119" width="11.625" style="137" customWidth="1"/>
    <col min="120" max="120" width="5.875" style="137" customWidth="1"/>
    <col min="121" max="121" width="11.625" style="137" customWidth="1"/>
    <col min="122" max="122" width="5.375" style="137" customWidth="1"/>
    <col min="123" max="123" width="4.875" style="137" customWidth="1"/>
    <col min="124" max="124" width="11.875" style="137" customWidth="1"/>
    <col min="125" max="125" width="12.5" style="137" bestFit="1" customWidth="1"/>
    <col min="126" max="126" width="11.75" style="137" customWidth="1"/>
    <col min="127" max="127" width="4.75" style="137" customWidth="1"/>
    <col min="128" max="128" width="5.25" style="137" customWidth="1"/>
    <col min="129" max="129" width="11.375" style="137" customWidth="1"/>
    <col min="130" max="130" width="11.5" style="137" customWidth="1"/>
    <col min="131" max="131" width="12.375" style="137" customWidth="1"/>
    <col min="132" max="132" width="5.75" style="137" customWidth="1"/>
    <col min="133" max="134" width="5.125" style="137" customWidth="1"/>
    <col min="135" max="135" width="11" style="137" customWidth="1"/>
    <col min="136" max="16384" width="9" style="148"/>
  </cols>
  <sheetData>
    <row r="1" spans="1:135" ht="18.75" customHeight="1" x14ac:dyDescent="0.3">
      <c r="B1" s="149"/>
      <c r="C1" s="223" t="s">
        <v>118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136"/>
      <c r="AG1" s="136"/>
      <c r="AH1" s="136"/>
      <c r="AI1" s="136"/>
      <c r="AJ1" s="136"/>
      <c r="AK1" s="136"/>
      <c r="AL1" s="136"/>
      <c r="CY1" s="137" t="s">
        <v>126</v>
      </c>
    </row>
    <row r="2" spans="1:135" ht="21.75" customHeight="1" x14ac:dyDescent="0.3">
      <c r="A2" s="150"/>
      <c r="B2" s="151"/>
      <c r="C2" s="227" t="s">
        <v>137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71"/>
      <c r="AY2" s="167"/>
      <c r="AZ2" s="167"/>
      <c r="BA2" s="167"/>
      <c r="BB2" s="167"/>
      <c r="BC2" s="152"/>
      <c r="BD2" s="152"/>
      <c r="BE2" s="152"/>
      <c r="BF2" s="152"/>
      <c r="BG2" s="152"/>
      <c r="BH2" s="152"/>
      <c r="BI2" s="169"/>
      <c r="BJ2" s="152"/>
      <c r="BK2" s="152"/>
      <c r="BL2" s="17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215"/>
      <c r="CB2" s="215"/>
      <c r="CC2" s="215"/>
      <c r="CD2" s="215"/>
      <c r="CE2" s="215"/>
      <c r="CF2" s="215"/>
      <c r="CG2" s="215"/>
      <c r="CH2" s="215"/>
      <c r="CI2" s="166"/>
      <c r="CJ2" s="166"/>
      <c r="CK2" s="166"/>
      <c r="CL2" s="166"/>
      <c r="CM2" s="166"/>
      <c r="CN2" s="166"/>
      <c r="CO2" s="215"/>
      <c r="CP2" s="215"/>
      <c r="CQ2" s="215"/>
      <c r="CR2" s="215"/>
      <c r="CS2" s="215"/>
      <c r="CT2" s="215"/>
      <c r="CU2" s="215"/>
      <c r="CV2" s="215"/>
      <c r="CW2" s="215"/>
      <c r="CX2" s="215"/>
      <c r="CY2" s="215"/>
      <c r="CZ2" s="215"/>
      <c r="DA2" s="215"/>
      <c r="DB2" s="215"/>
      <c r="DC2" s="215"/>
      <c r="DD2" s="215"/>
      <c r="DE2" s="215"/>
      <c r="DF2" s="215"/>
      <c r="DG2" s="215"/>
      <c r="DH2" s="215"/>
      <c r="DI2" s="215"/>
      <c r="DJ2" s="215"/>
      <c r="DK2" s="215"/>
      <c r="DL2" s="215"/>
    </row>
    <row r="3" spans="1:135" ht="13.5" customHeight="1" x14ac:dyDescent="0.3">
      <c r="A3" s="145"/>
      <c r="B3" s="153"/>
      <c r="C3" s="154"/>
      <c r="D3" s="154"/>
      <c r="E3" s="154"/>
      <c r="F3" s="155"/>
      <c r="G3" s="154"/>
      <c r="H3" s="155"/>
      <c r="I3" s="155"/>
      <c r="J3" s="154"/>
      <c r="K3" s="154"/>
      <c r="L3" s="154"/>
      <c r="M3" s="154"/>
      <c r="N3" s="155"/>
      <c r="O3" s="205" t="s">
        <v>65</v>
      </c>
      <c r="P3" s="205"/>
      <c r="Q3" s="205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205" t="s">
        <v>65</v>
      </c>
      <c r="AE3" s="205"/>
      <c r="AF3" s="138"/>
      <c r="AG3" s="138"/>
      <c r="AH3" s="138"/>
      <c r="AI3" s="138"/>
      <c r="AJ3" s="138"/>
      <c r="AK3" s="138"/>
      <c r="AL3" s="138"/>
      <c r="AM3" s="139"/>
      <c r="AN3" s="139"/>
      <c r="AO3" s="139"/>
      <c r="AP3" s="139"/>
      <c r="AQ3" s="139"/>
      <c r="AR3" s="205" t="s">
        <v>65</v>
      </c>
      <c r="AS3" s="205"/>
      <c r="AT3" s="164"/>
      <c r="AU3" s="138"/>
      <c r="AV3" s="138"/>
      <c r="AW3" s="138"/>
      <c r="AX3" s="173"/>
      <c r="AY3" s="138"/>
      <c r="AZ3" s="138"/>
      <c r="BA3" s="138"/>
      <c r="BB3" s="138"/>
      <c r="BC3" s="139"/>
      <c r="BD3" s="139"/>
      <c r="BE3" s="139"/>
      <c r="BF3" s="205" t="s">
        <v>65</v>
      </c>
      <c r="BG3" s="205"/>
      <c r="BH3" s="156"/>
      <c r="BI3" s="156"/>
      <c r="BJ3" s="156"/>
      <c r="BK3" s="156"/>
      <c r="BL3" s="174"/>
      <c r="BM3" s="156"/>
      <c r="BN3" s="156"/>
      <c r="BO3" s="156"/>
      <c r="BP3" s="156"/>
      <c r="BQ3" s="156"/>
      <c r="BR3" s="139"/>
      <c r="BS3" s="139"/>
      <c r="BT3" s="139"/>
      <c r="BU3" s="205" t="s">
        <v>65</v>
      </c>
      <c r="BV3" s="205"/>
      <c r="BW3" s="138"/>
      <c r="BX3" s="138"/>
      <c r="BY3" s="138"/>
      <c r="BZ3" s="138"/>
      <c r="CA3" s="156"/>
      <c r="CB3" s="156"/>
      <c r="CC3" s="156"/>
      <c r="CD3" s="156"/>
      <c r="CE3" s="156"/>
      <c r="CF3" s="156"/>
      <c r="CG3" s="156"/>
      <c r="CH3" s="156"/>
      <c r="CI3" s="205" t="s">
        <v>65</v>
      </c>
      <c r="CJ3" s="205"/>
      <c r="CK3" s="139"/>
      <c r="CL3" s="139"/>
      <c r="CM3" s="139"/>
      <c r="CN3" s="139"/>
      <c r="CO3" s="156"/>
      <c r="CP3" s="156"/>
      <c r="CQ3" s="156"/>
      <c r="CR3" s="156"/>
      <c r="CS3" s="156"/>
      <c r="CT3" s="156"/>
      <c r="CU3" s="156"/>
      <c r="CV3" s="156"/>
      <c r="CW3" s="139"/>
      <c r="CX3" s="138" t="s">
        <v>65</v>
      </c>
      <c r="CY3" s="139"/>
      <c r="CZ3" s="139"/>
      <c r="DA3" s="139"/>
      <c r="DB3" s="139"/>
      <c r="DC3" s="139"/>
      <c r="DD3" s="139"/>
      <c r="DE3" s="156"/>
      <c r="DF3" s="156"/>
      <c r="DG3" s="156"/>
      <c r="DH3" s="156"/>
      <c r="DI3" s="156"/>
      <c r="DJ3" s="156"/>
      <c r="DK3" s="139"/>
      <c r="DL3" s="138"/>
    </row>
    <row r="4" spans="1:135" s="157" customFormat="1" ht="51" customHeight="1" x14ac:dyDescent="0.25">
      <c r="A4" s="238" t="s">
        <v>58</v>
      </c>
      <c r="B4" s="239" t="s">
        <v>56</v>
      </c>
      <c r="C4" s="208" t="s">
        <v>124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10"/>
      <c r="Q4" s="240" t="s">
        <v>144</v>
      </c>
      <c r="R4" s="228" t="s">
        <v>117</v>
      </c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30"/>
      <c r="AF4" s="212" t="s">
        <v>130</v>
      </c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4"/>
      <c r="AT4" s="221" t="s">
        <v>128</v>
      </c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2"/>
      <c r="BH4" s="221" t="s">
        <v>131</v>
      </c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2"/>
      <c r="BW4" s="225" t="s">
        <v>39</v>
      </c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1" t="s">
        <v>40</v>
      </c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2"/>
      <c r="CY4" s="221" t="s">
        <v>41</v>
      </c>
      <c r="CZ4" s="221"/>
      <c r="DA4" s="221"/>
      <c r="DB4" s="221"/>
      <c r="DC4" s="221"/>
      <c r="DD4" s="221"/>
      <c r="DE4" s="221"/>
      <c r="DF4" s="221"/>
      <c r="DG4" s="221"/>
      <c r="DH4" s="221"/>
      <c r="DI4" s="221"/>
      <c r="DJ4" s="221"/>
      <c r="DK4" s="221"/>
      <c r="DL4" s="222"/>
      <c r="DM4" s="232" t="s">
        <v>121</v>
      </c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4"/>
    </row>
    <row r="5" spans="1:135" s="145" customFormat="1" ht="29.25" customHeight="1" x14ac:dyDescent="0.25">
      <c r="A5" s="238"/>
      <c r="B5" s="239"/>
      <c r="C5" s="218" t="s">
        <v>127</v>
      </c>
      <c r="D5" s="218"/>
      <c r="E5" s="218"/>
      <c r="F5" s="218"/>
      <c r="G5" s="218"/>
      <c r="H5" s="218"/>
      <c r="I5" s="218"/>
      <c r="J5" s="209" t="s">
        <v>141</v>
      </c>
      <c r="K5" s="209"/>
      <c r="L5" s="209"/>
      <c r="M5" s="209"/>
      <c r="N5" s="210"/>
      <c r="O5" s="206" t="s">
        <v>142</v>
      </c>
      <c r="P5" s="206" t="s">
        <v>143</v>
      </c>
      <c r="Q5" s="241"/>
      <c r="R5" s="231" t="str">
        <f>C5</f>
        <v>2022թ.</v>
      </c>
      <c r="S5" s="216"/>
      <c r="T5" s="216"/>
      <c r="U5" s="216"/>
      <c r="V5" s="216"/>
      <c r="W5" s="216"/>
      <c r="X5" s="217"/>
      <c r="Y5" s="211" t="str">
        <f>J5</f>
        <v>2023թ.</v>
      </c>
      <c r="Z5" s="211"/>
      <c r="AA5" s="211"/>
      <c r="AB5" s="211"/>
      <c r="AC5" s="211"/>
      <c r="AD5" s="206" t="str">
        <f>O5</f>
        <v>2023թ. ծրագրի  աճը 2022թ.        ծրագրի համեմատ /%/</v>
      </c>
      <c r="AE5" s="206" t="str">
        <f>P5</f>
        <v>2023թ. փաստ. աճը 2022թ. փաստ       համեմատ    /հազ. դրամ./</v>
      </c>
      <c r="AF5" s="226" t="str">
        <f>R5</f>
        <v>2022թ.</v>
      </c>
      <c r="AG5" s="226"/>
      <c r="AH5" s="226"/>
      <c r="AI5" s="226"/>
      <c r="AJ5" s="226"/>
      <c r="AK5" s="226"/>
      <c r="AL5" s="226"/>
      <c r="AM5" s="209" t="str">
        <f>Y5</f>
        <v>2023թ.</v>
      </c>
      <c r="AN5" s="209"/>
      <c r="AO5" s="209"/>
      <c r="AP5" s="209"/>
      <c r="AQ5" s="209"/>
      <c r="AR5" s="219" t="str">
        <f>AD5</f>
        <v>2023թ. ծրագրի  աճը 2022թ.        ծրագրի համեմատ /%/</v>
      </c>
      <c r="AS5" s="219" t="str">
        <f>AE5</f>
        <v>2023թ. փաստ. աճը 2022թ. փաստ       համեմատ    /հազ. դրամ./</v>
      </c>
      <c r="AT5" s="218" t="str">
        <f>AF5</f>
        <v>2022թ.</v>
      </c>
      <c r="AU5" s="218"/>
      <c r="AV5" s="218"/>
      <c r="AW5" s="218"/>
      <c r="AX5" s="218"/>
      <c r="AY5" s="218"/>
      <c r="AZ5" s="218"/>
      <c r="BA5" s="211" t="str">
        <f>AM5</f>
        <v>2023թ.</v>
      </c>
      <c r="BB5" s="211"/>
      <c r="BC5" s="211"/>
      <c r="BD5" s="211"/>
      <c r="BE5" s="211"/>
      <c r="BF5" s="206" t="str">
        <f>AR5</f>
        <v>2023թ. ծրագրի  աճը 2022թ.        ծրագրի համեմատ /%/</v>
      </c>
      <c r="BG5" s="206" t="str">
        <f>AS5</f>
        <v>2023թ. փաստ. աճը 2022թ. փաստ       համեմատ    /հազ. դրամ./</v>
      </c>
      <c r="BH5" s="216" t="str">
        <f>AT5</f>
        <v>2022թ.</v>
      </c>
      <c r="BI5" s="216"/>
      <c r="BJ5" s="216"/>
      <c r="BK5" s="216"/>
      <c r="BL5" s="216"/>
      <c r="BM5" s="216"/>
      <c r="BN5" s="216"/>
      <c r="BO5" s="217"/>
      <c r="BP5" s="208" t="str">
        <f>BA5</f>
        <v>2023թ.</v>
      </c>
      <c r="BQ5" s="209"/>
      <c r="BR5" s="209"/>
      <c r="BS5" s="209"/>
      <c r="BT5" s="210"/>
      <c r="BU5" s="206" t="str">
        <f>BF5</f>
        <v>2023թ. ծրագրի  աճը 2022թ.        ծրագրի համեմատ /%/</v>
      </c>
      <c r="BV5" s="206" t="str">
        <f>BG5</f>
        <v>2023թ. փաստ. աճը 2022թ. փաստ       համեմատ    /հազ. դրամ./</v>
      </c>
      <c r="BW5" s="218" t="str">
        <f>BH5</f>
        <v>2022թ.</v>
      </c>
      <c r="BX5" s="218"/>
      <c r="BY5" s="218"/>
      <c r="BZ5" s="218"/>
      <c r="CA5" s="218"/>
      <c r="CB5" s="218"/>
      <c r="CC5" s="218"/>
      <c r="CD5" s="225" t="str">
        <f>BP5</f>
        <v>2023թ.</v>
      </c>
      <c r="CE5" s="225"/>
      <c r="CF5" s="225"/>
      <c r="CG5" s="225"/>
      <c r="CH5" s="225"/>
      <c r="CI5" s="237" t="str">
        <f>BU5</f>
        <v>2023թ. ծրագրի  աճը 2022թ.        ծրագրի համեմատ /%/</v>
      </c>
      <c r="CJ5" s="224" t="str">
        <f>BV5</f>
        <v>2023թ. փաստ. աճը 2022թ. փաստ       համեմատ    /հազ. դրամ./</v>
      </c>
      <c r="CK5" s="218" t="str">
        <f>BW5</f>
        <v>2022թ.</v>
      </c>
      <c r="CL5" s="218"/>
      <c r="CM5" s="218"/>
      <c r="CN5" s="218"/>
      <c r="CO5" s="218"/>
      <c r="CP5" s="218"/>
      <c r="CQ5" s="218"/>
      <c r="CR5" s="211" t="str">
        <f>CD5</f>
        <v>2023թ.</v>
      </c>
      <c r="CS5" s="211"/>
      <c r="CT5" s="211"/>
      <c r="CU5" s="211"/>
      <c r="CV5" s="211"/>
      <c r="CW5" s="206" t="str">
        <f>CI5</f>
        <v>2023թ. ծրագրի  աճը 2022թ.        ծրագրի համեմատ /%/</v>
      </c>
      <c r="CX5" s="206" t="str">
        <f>CJ5</f>
        <v>2023թ. փաստ. աճը 2022թ. փաստ       համեմատ    /հազ. դրամ./</v>
      </c>
      <c r="CY5" s="218" t="str">
        <f>CK5</f>
        <v>2022թ.</v>
      </c>
      <c r="CZ5" s="218"/>
      <c r="DA5" s="218"/>
      <c r="DB5" s="218"/>
      <c r="DC5" s="218"/>
      <c r="DD5" s="218"/>
      <c r="DE5" s="218"/>
      <c r="DF5" s="211" t="str">
        <f>CR5</f>
        <v>2023թ.</v>
      </c>
      <c r="DG5" s="211"/>
      <c r="DH5" s="211"/>
      <c r="DI5" s="211"/>
      <c r="DJ5" s="211"/>
      <c r="DK5" s="206" t="str">
        <f>CW5</f>
        <v>2023թ. ծրագրի  աճը 2022թ.        ծրագրի համեմատ /%/</v>
      </c>
      <c r="DL5" s="206" t="str">
        <f>CX5</f>
        <v>2023թ. փաստ. աճը 2022թ. փաստ       համեմատ    /հազ. դրամ./</v>
      </c>
      <c r="DM5" s="231" t="str">
        <f>CY5</f>
        <v>2022թ.</v>
      </c>
      <c r="DN5" s="216"/>
      <c r="DO5" s="216"/>
      <c r="DP5" s="216"/>
      <c r="DQ5" s="216"/>
      <c r="DR5" s="216"/>
      <c r="DS5" s="217"/>
      <c r="DT5" s="211" t="str">
        <f>DF5</f>
        <v>2023թ.</v>
      </c>
      <c r="DU5" s="211"/>
      <c r="DV5" s="211"/>
      <c r="DW5" s="211"/>
      <c r="DX5" s="211"/>
      <c r="DY5" s="211"/>
      <c r="DZ5" s="211"/>
      <c r="EA5" s="211"/>
      <c r="EB5" s="211"/>
      <c r="EC5" s="211"/>
      <c r="ED5" s="206" t="str">
        <f>DK5</f>
        <v>2023թ. ծրագրի  աճը 2022թ.        ծրագրի համեմատ /%/</v>
      </c>
      <c r="EE5" s="206" t="str">
        <f>DL5</f>
        <v>2023թ. փաստ. աճը 2022թ. փաստ       համեմատ    /հազ. դրամ./</v>
      </c>
    </row>
    <row r="6" spans="1:135" s="145" customFormat="1" ht="151.5" customHeight="1" x14ac:dyDescent="0.25">
      <c r="A6" s="238"/>
      <c r="B6" s="239"/>
      <c r="C6" s="177" t="s">
        <v>122</v>
      </c>
      <c r="D6" s="177" t="s">
        <v>123</v>
      </c>
      <c r="E6" s="190" t="s">
        <v>149</v>
      </c>
      <c r="F6" s="179" t="s">
        <v>125</v>
      </c>
      <c r="G6" s="179" t="s">
        <v>138</v>
      </c>
      <c r="H6" s="188" t="s">
        <v>139</v>
      </c>
      <c r="I6" s="188" t="s">
        <v>140</v>
      </c>
      <c r="J6" s="181" t="s">
        <v>145</v>
      </c>
      <c r="K6" s="182" t="str">
        <f>E6</f>
        <v>ծրագիր (3-րդ եռասյակ)</v>
      </c>
      <c r="L6" s="179" t="str">
        <f>G6</f>
        <v xml:space="preserve">փաստ.                  9 ամիս                                                           </v>
      </c>
      <c r="M6" s="141" t="str">
        <f>H6</f>
        <v>կատ. %-ը
9 ամսվա նկատմամբ</v>
      </c>
      <c r="N6" s="180" t="str">
        <f>I6</f>
        <v>9 ամսվա կատ. %-ը
տարեկան պլանի նկատմամբ</v>
      </c>
      <c r="O6" s="207"/>
      <c r="P6" s="207"/>
      <c r="Q6" s="242"/>
      <c r="R6" s="181" t="s">
        <v>119</v>
      </c>
      <c r="S6" s="177" t="s">
        <v>120</v>
      </c>
      <c r="T6" s="190" t="str">
        <f>E6</f>
        <v>ծրագիր (3-րդ եռասյակ)</v>
      </c>
      <c r="U6" s="179" t="s">
        <v>125</v>
      </c>
      <c r="V6" s="179" t="str">
        <f>L6</f>
        <v xml:space="preserve">փաստ.                  9 ամիս                                                           </v>
      </c>
      <c r="W6" s="188" t="s">
        <v>139</v>
      </c>
      <c r="X6" s="188" t="str">
        <f>N6</f>
        <v>9 ամսվա կատ. %-ը
տարեկան պլանի նկատմամբ</v>
      </c>
      <c r="Y6" s="181" t="str">
        <f>J6</f>
        <v xml:space="preserve">ծրագիր 
տարեկան 30.09.2023թ. դրությամբ                                                                                                         </v>
      </c>
      <c r="Z6" s="178" t="str">
        <f>T6</f>
        <v>ծրագիր (3-րդ եռասյակ)</v>
      </c>
      <c r="AA6" s="179" t="str">
        <f>V6</f>
        <v xml:space="preserve">փաստ.                  9 ամիս                                                           </v>
      </c>
      <c r="AB6" s="141" t="str">
        <f>W6</f>
        <v>կատ. %-ը
9 ամսվա նկատմամբ</v>
      </c>
      <c r="AC6" s="180" t="str">
        <f>X6</f>
        <v>9 ամսվա կատ. %-ը
տարեկան պլանի նկատմամբ</v>
      </c>
      <c r="AD6" s="207"/>
      <c r="AE6" s="207"/>
      <c r="AF6" s="181" t="s">
        <v>119</v>
      </c>
      <c r="AG6" s="181" t="s">
        <v>120</v>
      </c>
      <c r="AH6" s="178" t="str">
        <f>Z6</f>
        <v>ծրագիր (3-րդ եռասյակ)</v>
      </c>
      <c r="AI6" s="179" t="s">
        <v>125</v>
      </c>
      <c r="AJ6" s="179" t="str">
        <f>AA6</f>
        <v xml:space="preserve">փաստ.                  9 ամիս                                                           </v>
      </c>
      <c r="AK6" s="180" t="str">
        <f>AB6</f>
        <v>կատ. %-ը
9 ամսվա նկատմամբ</v>
      </c>
      <c r="AL6" s="180" t="str">
        <f>AC6</f>
        <v>9 ամսվա կատ. %-ը
տարեկան պլանի նկատմամբ</v>
      </c>
      <c r="AM6" s="181" t="str">
        <f>Y6</f>
        <v xml:space="preserve">ծրագիր 
տարեկան 30.09.2023թ. դրությամբ                                                                                                         </v>
      </c>
      <c r="AN6" s="178" t="str">
        <f>AH6</f>
        <v>ծրագիր (3-րդ եռասյակ)</v>
      </c>
      <c r="AO6" s="179" t="str">
        <f>AJ6</f>
        <v xml:space="preserve">փաստ.                  9 ամիս                                                           </v>
      </c>
      <c r="AP6" s="141" t="str">
        <f>AK6</f>
        <v>կատ. %-ը
9 ամսվա նկատմամբ</v>
      </c>
      <c r="AQ6" s="180" t="str">
        <f>AL6</f>
        <v>9 ամսվա կատ. %-ը
տարեկան պլանի նկատմամբ</v>
      </c>
      <c r="AR6" s="220"/>
      <c r="AS6" s="220"/>
      <c r="AT6" s="181" t="s">
        <v>119</v>
      </c>
      <c r="AU6" s="177" t="s">
        <v>120</v>
      </c>
      <c r="AV6" s="178" t="str">
        <f>AN6</f>
        <v>ծրագիր (3-րդ եռասյակ)</v>
      </c>
      <c r="AW6" s="179" t="s">
        <v>125</v>
      </c>
      <c r="AX6" s="179" t="str">
        <f>AO6</f>
        <v xml:space="preserve">փաստ.                  9 ամիս                                                           </v>
      </c>
      <c r="AY6" s="180" t="str">
        <f>AP6</f>
        <v>կատ. %-ը
9 ամսվա նկատմամբ</v>
      </c>
      <c r="AZ6" s="180" t="str">
        <f>AQ6</f>
        <v>9 ամսվա կատ. %-ը
տարեկան պլանի նկատմամբ</v>
      </c>
      <c r="BA6" s="181" t="str">
        <f>AM6</f>
        <v xml:space="preserve">ծրագիր 
տարեկան 30.09.2023թ. դրությամբ                                                                                                         </v>
      </c>
      <c r="BB6" s="178" t="str">
        <f>AV6</f>
        <v>ծրագիր (3-րդ եռասյակ)</v>
      </c>
      <c r="BC6" s="179" t="str">
        <f>AX6</f>
        <v xml:space="preserve">փաստ.                  9 ամիս                                                           </v>
      </c>
      <c r="BD6" s="141" t="str">
        <f>AY6</f>
        <v>կատ. %-ը
9 ամսվա նկատմամբ</v>
      </c>
      <c r="BE6" s="180" t="str">
        <f>AZ6</f>
        <v>9 ամսվա կատ. %-ը
տարեկան պլանի նկատմամբ</v>
      </c>
      <c r="BF6" s="207"/>
      <c r="BG6" s="207"/>
      <c r="BH6" s="177" t="s">
        <v>119</v>
      </c>
      <c r="BI6" s="177" t="s">
        <v>120</v>
      </c>
      <c r="BJ6" s="178" t="str">
        <f>BB6</f>
        <v>ծրագիր (3-րդ եռասյակ)</v>
      </c>
      <c r="BK6" s="179" t="s">
        <v>125</v>
      </c>
      <c r="BL6" s="179" t="str">
        <f>BC6</f>
        <v xml:space="preserve">փաստ.                  9 ամիս                                                           </v>
      </c>
      <c r="BM6" s="179" t="s">
        <v>57</v>
      </c>
      <c r="BN6" s="180" t="str">
        <f>BD6</f>
        <v>կատ. %-ը
9 ամսվա նկատմամբ</v>
      </c>
      <c r="BO6" s="180" t="str">
        <f>BE6</f>
        <v>9 ամսվա կատ. %-ը
տարեկան պլանի նկատմամբ</v>
      </c>
      <c r="BP6" s="181" t="str">
        <f>BA6</f>
        <v xml:space="preserve">ծրագիր 
տարեկան 30.09.2023թ. դրությամբ                                                                                                         </v>
      </c>
      <c r="BQ6" s="178" t="str">
        <f>BJ6</f>
        <v>ծրագիր (3-րդ եռասյակ)</v>
      </c>
      <c r="BR6" s="179" t="str">
        <f>BL6</f>
        <v xml:space="preserve">փաստ.                  9 ամիս                                                           </v>
      </c>
      <c r="BS6" s="141" t="str">
        <f>BN6</f>
        <v>կատ. %-ը
9 ամսվա նկատմամբ</v>
      </c>
      <c r="BT6" s="180" t="str">
        <f>BO6</f>
        <v>9 ամսվա կատ. %-ը
տարեկան պլանի նկատմամբ</v>
      </c>
      <c r="BU6" s="207"/>
      <c r="BV6" s="207"/>
      <c r="BW6" s="177" t="s">
        <v>119</v>
      </c>
      <c r="BX6" s="177" t="s">
        <v>120</v>
      </c>
      <c r="BY6" s="178" t="str">
        <f>BQ6</f>
        <v>ծրագիր (3-րդ եռասյակ)</v>
      </c>
      <c r="BZ6" s="179" t="s">
        <v>125</v>
      </c>
      <c r="CA6" s="179" t="str">
        <f>CF6</f>
        <v xml:space="preserve">փաստ.                  9 ամիս                                                           </v>
      </c>
      <c r="CB6" s="180" t="str">
        <f>CG6</f>
        <v>կատ. %-ը
9 ամսվա նկատմամբ</v>
      </c>
      <c r="CC6" s="180" t="str">
        <f>CH6</f>
        <v>9 ամսվա կատ. %-ը
տարեկան պլանի նկատմամբ</v>
      </c>
      <c r="CD6" s="181" t="str">
        <f>BP6</f>
        <v xml:space="preserve">ծրագիր 
տարեկան 30.09.2023թ. դրությամբ                                                                                                         </v>
      </c>
      <c r="CE6" s="178" t="str">
        <f>BQ6</f>
        <v>ծրագիր (3-րդ եռասյակ)</v>
      </c>
      <c r="CF6" s="179" t="str">
        <f>BR6</f>
        <v xml:space="preserve">փաստ.                  9 ամիս                                                           </v>
      </c>
      <c r="CG6" s="141" t="str">
        <f>BS6</f>
        <v>կատ. %-ը
9 ամսվա նկատմամբ</v>
      </c>
      <c r="CH6" s="180" t="str">
        <f>BT6</f>
        <v>9 ամսվա կատ. %-ը
տարեկան պլանի նկատմամբ</v>
      </c>
      <c r="CI6" s="207"/>
      <c r="CJ6" s="224"/>
      <c r="CK6" s="177" t="s">
        <v>119</v>
      </c>
      <c r="CL6" s="181" t="s">
        <v>120</v>
      </c>
      <c r="CM6" s="178" t="str">
        <f>CE6</f>
        <v>ծրագիր (3-րդ եռասյակ)</v>
      </c>
      <c r="CN6" s="179" t="s">
        <v>125</v>
      </c>
      <c r="CO6" s="179" t="str">
        <f>CF6</f>
        <v xml:space="preserve">փաստ.                  9 ամիս                                                           </v>
      </c>
      <c r="CP6" s="180" t="str">
        <f>CG6</f>
        <v>կատ. %-ը
9 ամսվա նկատմամբ</v>
      </c>
      <c r="CQ6" s="180" t="str">
        <f>CH6</f>
        <v>9 ամսվա կատ. %-ը
տարեկան պլանի նկատմամբ</v>
      </c>
      <c r="CR6" s="181" t="str">
        <f>CD6</f>
        <v xml:space="preserve">ծրագիր 
տարեկան 30.09.2023թ. դրությամբ                                                                                                         </v>
      </c>
      <c r="CS6" s="178" t="str">
        <f>CM6</f>
        <v>ծրագիր (3-րդ եռասյակ)</v>
      </c>
      <c r="CT6" s="179" t="str">
        <f>CO6</f>
        <v xml:space="preserve">փաստ.                  9 ամիս                                                           </v>
      </c>
      <c r="CU6" s="141" t="str">
        <f>CP6</f>
        <v>կատ. %-ը
9 ամսվա նկատմամբ</v>
      </c>
      <c r="CV6" s="180" t="str">
        <f>CQ6</f>
        <v>9 ամսվա կատ. %-ը
տարեկան պլանի նկատմամբ</v>
      </c>
      <c r="CW6" s="207"/>
      <c r="CX6" s="207"/>
      <c r="CY6" s="181" t="s">
        <v>119</v>
      </c>
      <c r="CZ6" s="177" t="s">
        <v>120</v>
      </c>
      <c r="DA6" s="178" t="str">
        <f>CS6</f>
        <v>ծրագիր (3-րդ եռասյակ)</v>
      </c>
      <c r="DB6" s="179" t="s">
        <v>125</v>
      </c>
      <c r="DC6" s="179" t="str">
        <f>CT6</f>
        <v xml:space="preserve">փաստ.                  9 ամիս                                                           </v>
      </c>
      <c r="DD6" s="180" t="str">
        <f>CU6</f>
        <v>կատ. %-ը
9 ամսվա նկատմամբ</v>
      </c>
      <c r="DE6" s="180" t="str">
        <f>CV6</f>
        <v>9 ամսվա կատ. %-ը
տարեկան պլանի նկատմամբ</v>
      </c>
      <c r="DF6" s="181" t="s">
        <v>132</v>
      </c>
      <c r="DG6" s="178" t="str">
        <f>DA6</f>
        <v>ծրագիր (3-րդ եռասյակ)</v>
      </c>
      <c r="DH6" s="179" t="str">
        <f>DC6</f>
        <v xml:space="preserve">փաստ.                  9 ամիս                                                           </v>
      </c>
      <c r="DI6" s="141" t="str">
        <f>DD6</f>
        <v>կատ. %-ը
9 ամսվա նկատմամբ</v>
      </c>
      <c r="DJ6" s="180" t="str">
        <f>DE6</f>
        <v>9 ամսվա կատ. %-ը
տարեկան պլանի նկատմամբ</v>
      </c>
      <c r="DK6" s="207"/>
      <c r="DL6" s="207"/>
      <c r="DM6" s="181" t="s">
        <v>119</v>
      </c>
      <c r="DN6" s="177" t="s">
        <v>120</v>
      </c>
      <c r="DO6" s="178" t="str">
        <f>DG6</f>
        <v>ծրագիր (3-րդ եռասյակ)</v>
      </c>
      <c r="DP6" s="179" t="s">
        <v>125</v>
      </c>
      <c r="DQ6" s="179" t="str">
        <f>DH6</f>
        <v xml:space="preserve">փաստ.                  9 ամիս                                                           </v>
      </c>
      <c r="DR6" s="180" t="str">
        <f>DI6</f>
        <v>կատ. %-ը
9 ամսվա նկատմամբ</v>
      </c>
      <c r="DS6" s="180" t="str">
        <f>DJ6</f>
        <v>9 ամսվա կատ. %-ը
տարեկան պլանի նկատմամբ</v>
      </c>
      <c r="DT6" s="181" t="str">
        <f>DM6</f>
        <v xml:space="preserve">ծրագիր 
տարեկան                                                                                                              </v>
      </c>
      <c r="DU6" s="178" t="str">
        <f>DO6</f>
        <v>ծրագիր (3-րդ եռասյակ)</v>
      </c>
      <c r="DV6" s="179" t="str">
        <f>DH6</f>
        <v xml:space="preserve">փաստ.                  9 ամիս                                                           </v>
      </c>
      <c r="DW6" s="141" t="str">
        <f>DI6</f>
        <v>կատ. %-ը
9 ամսվա նկատմամբ</v>
      </c>
      <c r="DX6" s="180" t="str">
        <f>DJ6</f>
        <v>9 ամսվա կատ. %-ը
տարեկան պլանի նկատմամբ</v>
      </c>
      <c r="DY6" s="183" t="s">
        <v>146</v>
      </c>
      <c r="DZ6" s="183" t="s">
        <v>147</v>
      </c>
      <c r="EA6" s="184" t="s">
        <v>148</v>
      </c>
      <c r="EB6" s="141" t="str">
        <f>DR6</f>
        <v>կատ. %-ը
9 ամսվա նկատմամբ</v>
      </c>
      <c r="EC6" s="180" t="str">
        <f>DS6</f>
        <v>9 ամսվա կատ. %-ը
տարեկան պլանի նկատմամբ</v>
      </c>
      <c r="ED6" s="207"/>
      <c r="EE6" s="207"/>
    </row>
    <row r="7" spans="1:135" s="204" customFormat="1" ht="29.25" customHeight="1" x14ac:dyDescent="0.25">
      <c r="A7" s="193">
        <v>1</v>
      </c>
      <c r="B7" s="194" t="s">
        <v>59</v>
      </c>
      <c r="C7" s="195">
        <v>102556361.59999999</v>
      </c>
      <c r="D7" s="195">
        <v>80785915</v>
      </c>
      <c r="E7" s="195">
        <v>89242661.699999988</v>
      </c>
      <c r="F7" s="195">
        <f>D7/C7*100</f>
        <v>78.772212410468356</v>
      </c>
      <c r="G7" s="195">
        <v>56771618.799999997</v>
      </c>
      <c r="H7" s="195">
        <f>G7/E7*100</f>
        <v>63.614887452421208</v>
      </c>
      <c r="I7" s="195">
        <f>G7/C7*100</f>
        <v>55.356506329101286</v>
      </c>
      <c r="J7" s="195">
        <v>118588471.10000002</v>
      </c>
      <c r="K7" s="195">
        <v>118588471.10000002</v>
      </c>
      <c r="L7" s="195">
        <v>70250120.5</v>
      </c>
      <c r="M7" s="195">
        <f>L7/K7*100</f>
        <v>59.238575089446435</v>
      </c>
      <c r="N7" s="195">
        <f>L7/J7*100</f>
        <v>59.238575089446435</v>
      </c>
      <c r="O7" s="195">
        <f t="shared" ref="O7" si="0">J7/C7*100-100</f>
        <v>15.63248661504781</v>
      </c>
      <c r="P7" s="195">
        <f>L7-G7</f>
        <v>13478501.700000003</v>
      </c>
      <c r="Q7" s="196">
        <v>13430355.1</v>
      </c>
      <c r="R7" s="195">
        <v>34533940.199999996</v>
      </c>
      <c r="S7" s="195">
        <v>35030748.700000003</v>
      </c>
      <c r="T7" s="195">
        <v>26313029.100000001</v>
      </c>
      <c r="U7" s="195">
        <f>S7/R7*100</f>
        <v>101.43860937131062</v>
      </c>
      <c r="V7" s="195">
        <v>23410377.300000001</v>
      </c>
      <c r="W7" s="195">
        <f>V7/T7*100</f>
        <v>88.968766047539532</v>
      </c>
      <c r="X7" s="195">
        <f>V7/R7*100</f>
        <v>67.789476568329746</v>
      </c>
      <c r="Y7" s="195">
        <v>39634938.800000004</v>
      </c>
      <c r="Z7" s="195">
        <v>39634938.800000004</v>
      </c>
      <c r="AA7" s="195">
        <v>27808826.499999996</v>
      </c>
      <c r="AB7" s="195">
        <f>AA7/Z7*100</f>
        <v>70.162405549116158</v>
      </c>
      <c r="AC7" s="195">
        <f>AA7/Y7*100</f>
        <v>70.162405549116158</v>
      </c>
      <c r="AD7" s="195">
        <f t="shared" ref="AD7" si="1">Y7/R7*100-100</f>
        <v>14.770971891588573</v>
      </c>
      <c r="AE7" s="195">
        <f t="shared" ref="AE7" si="2">AA7-V7</f>
        <v>4398449.1999999955</v>
      </c>
      <c r="AF7" s="195">
        <v>26897587.5</v>
      </c>
      <c r="AG7" s="195">
        <v>24716154.700000003</v>
      </c>
      <c r="AH7" s="195">
        <f>AV7+BJ7+BY7+CM7+DA7</f>
        <v>19348723.5</v>
      </c>
      <c r="AI7" s="195">
        <f>AG7/AF7*100</f>
        <v>91.889857036434975</v>
      </c>
      <c r="AJ7" s="195">
        <f>AX7+BL7+CA7+CO7+DC7</f>
        <v>15300251.700000001</v>
      </c>
      <c r="AK7" s="195">
        <f>AJ7/AH7*100</f>
        <v>79.076284799873235</v>
      </c>
      <c r="AL7" s="195">
        <f>AJ7/AF7*100</f>
        <v>56.883360635967819</v>
      </c>
      <c r="AM7" s="195">
        <f>BA7+BP7+CD7+CR7+DF7</f>
        <v>29204167.100000001</v>
      </c>
      <c r="AN7" s="195">
        <f t="shared" ref="AN7:AO17" si="3">BB7+BQ7+CE7+CS7+DG7</f>
        <v>29204167.100000001</v>
      </c>
      <c r="AO7" s="195">
        <f t="shared" si="3"/>
        <v>18375808.100000001</v>
      </c>
      <c r="AP7" s="195">
        <f>AO7/AN7*100</f>
        <v>62.921870146401126</v>
      </c>
      <c r="AQ7" s="195">
        <f>AO7/AM7*100</f>
        <v>62.921870146401126</v>
      </c>
      <c r="AR7" s="195">
        <f>AM7/AF7*100-100</f>
        <v>8.5754144307551741</v>
      </c>
      <c r="AS7" s="195">
        <f>AO7-AJ7</f>
        <v>3075556.4000000004</v>
      </c>
      <c r="AT7" s="195">
        <v>9290641</v>
      </c>
      <c r="AU7" s="195">
        <v>7906732.5999999996</v>
      </c>
      <c r="AV7" s="195">
        <v>5443048.4000000004</v>
      </c>
      <c r="AW7" s="195">
        <f>AU7/AT7*100</f>
        <v>85.104274290654431</v>
      </c>
      <c r="AX7" s="195">
        <v>3576960.2000000007</v>
      </c>
      <c r="AY7" s="195">
        <f>AX7/AV7*100</f>
        <v>65.716119665590341</v>
      </c>
      <c r="AZ7" s="195">
        <f>AX7/AT7*100</f>
        <v>38.500682568619332</v>
      </c>
      <c r="BA7" s="195">
        <v>10531506.200000001</v>
      </c>
      <c r="BB7" s="195">
        <v>10531506.200000001</v>
      </c>
      <c r="BC7" s="195">
        <v>5237122.5000000009</v>
      </c>
      <c r="BD7" s="195">
        <f>BC7/BB7*100</f>
        <v>49.728143349523926</v>
      </c>
      <c r="BE7" s="195">
        <f>BC7/BA7*100</f>
        <v>49.728143349523926</v>
      </c>
      <c r="BF7" s="195">
        <f t="shared" ref="BF7:BF15" si="4">BA7/AT7*100-100</f>
        <v>13.356077368612148</v>
      </c>
      <c r="BG7" s="195">
        <f>BC7-AX7</f>
        <v>1660162.3000000003</v>
      </c>
      <c r="BH7" s="195">
        <v>12444850.300000001</v>
      </c>
      <c r="BI7" s="195">
        <v>10833103.5</v>
      </c>
      <c r="BJ7" s="195">
        <v>9772485.4000000004</v>
      </c>
      <c r="BK7" s="195">
        <f t="shared" ref="BK7" si="5">+BI7/BH7*100</f>
        <v>87.048885594067769</v>
      </c>
      <c r="BL7" s="195">
        <v>7065543.4000000004</v>
      </c>
      <c r="BM7" s="195"/>
      <c r="BN7" s="195">
        <f>BL7/BJ7*100</f>
        <v>72.300373045325799</v>
      </c>
      <c r="BO7" s="195">
        <f>BL7/BH7*100</f>
        <v>56.77483641566986</v>
      </c>
      <c r="BP7" s="195">
        <v>12749719.899999999</v>
      </c>
      <c r="BQ7" s="195">
        <v>12749719.899999999</v>
      </c>
      <c r="BR7" s="195">
        <v>7641328.5</v>
      </c>
      <c r="BS7" s="195">
        <f t="shared" ref="BS7:BS15" si="6">BR7/BQ7*100</f>
        <v>59.933304887741116</v>
      </c>
      <c r="BT7" s="195">
        <f t="shared" ref="BT7:BT15" si="7">BR7/BP7*100</f>
        <v>59.933304887741116</v>
      </c>
      <c r="BU7" s="197">
        <f t="shared" ref="BU7:BU15" si="8">BP7/BH7*100-100</f>
        <v>2.449765104848197</v>
      </c>
      <c r="BV7" s="197">
        <f t="shared" ref="BV7:BV14" si="9">BR7-BL7</f>
        <v>575785.09999999963</v>
      </c>
      <c r="BW7" s="195">
        <v>3196766.3000000003</v>
      </c>
      <c r="BX7" s="195">
        <v>3623953.3000000003</v>
      </c>
      <c r="BY7" s="195">
        <v>2617988.7999999998</v>
      </c>
      <c r="BZ7" s="197">
        <f t="shared" ref="BZ7:BZ15" si="10">BX7/BW7*100</f>
        <v>113.36309757769907</v>
      </c>
      <c r="CA7" s="195">
        <v>2960069.9999999995</v>
      </c>
      <c r="CB7" s="195">
        <f>CA7/BY7*100</f>
        <v>113.06656468507428</v>
      </c>
      <c r="CC7" s="195">
        <f>CA7/BW7*100</f>
        <v>92.595758407488191</v>
      </c>
      <c r="CD7" s="195">
        <v>3574532.5</v>
      </c>
      <c r="CE7" s="195">
        <v>3574532.5</v>
      </c>
      <c r="CF7" s="195">
        <v>3828462.6000000006</v>
      </c>
      <c r="CG7" s="195">
        <f>CF7/CE7*100</f>
        <v>107.10386882760194</v>
      </c>
      <c r="CH7" s="195">
        <f>CF7/CD7*100</f>
        <v>107.10386882760194</v>
      </c>
      <c r="CI7" s="195">
        <f t="shared" ref="CI7" si="11">CD7/BW7*100-100</f>
        <v>11.817135334541035</v>
      </c>
      <c r="CJ7" s="195">
        <f t="shared" ref="CJ7" si="12">CF7-CA7</f>
        <v>868392.60000000102</v>
      </c>
      <c r="CK7" s="195">
        <v>460000</v>
      </c>
      <c r="CL7" s="195">
        <v>761697.2</v>
      </c>
      <c r="CM7" s="195">
        <v>384100</v>
      </c>
      <c r="CN7" s="195">
        <f>CL7/CK7*100</f>
        <v>165.58634782608695</v>
      </c>
      <c r="CO7" s="195">
        <v>558434.9</v>
      </c>
      <c r="CP7" s="195">
        <f t="shared" ref="CP7" si="13">CO7/CM7*100</f>
        <v>145.38789377766207</v>
      </c>
      <c r="CQ7" s="195">
        <f t="shared" ref="CQ7" si="14">CO7/CK7*100</f>
        <v>121.39889130434783</v>
      </c>
      <c r="CR7" s="195">
        <v>500000</v>
      </c>
      <c r="CS7" s="195">
        <v>500000</v>
      </c>
      <c r="CT7" s="195">
        <v>575234.19999999995</v>
      </c>
      <c r="CU7" s="195">
        <f t="shared" ref="CU7:CU15" si="15">CT7/CS7*100</f>
        <v>115.04683999999999</v>
      </c>
      <c r="CV7" s="195">
        <f t="shared" ref="CV7:CV15" si="16">CT7/CR7*100</f>
        <v>115.04683999999999</v>
      </c>
      <c r="CW7" s="195">
        <f t="shared" ref="CW7:CW15" si="17">CR7/CK7*100-100</f>
        <v>8.6956521739130324</v>
      </c>
      <c r="CX7" s="195">
        <f t="shared" ref="CX7:CX15" si="18">CT7-CO7</f>
        <v>16799.29999999993</v>
      </c>
      <c r="CY7" s="195">
        <v>1505329.9000000001</v>
      </c>
      <c r="CZ7" s="195">
        <v>1590668.1000000003</v>
      </c>
      <c r="DA7" s="195">
        <v>1131100.8999999999</v>
      </c>
      <c r="DB7" s="195">
        <f t="shared" ref="DB7:DB15" si="19">CZ7/CY7*100</f>
        <v>105.66906961723141</v>
      </c>
      <c r="DC7" s="195">
        <v>1139243.2</v>
      </c>
      <c r="DD7" s="198">
        <f>DC7/DA7*100</f>
        <v>100.71985620380994</v>
      </c>
      <c r="DE7" s="195">
        <f>DC7/CY7*100</f>
        <v>75.680633195421137</v>
      </c>
      <c r="DF7" s="198">
        <v>1848408.4999999998</v>
      </c>
      <c r="DG7" s="198">
        <v>1848408.4999999998</v>
      </c>
      <c r="DH7" s="195">
        <v>1093660.2999999998</v>
      </c>
      <c r="DI7" s="195">
        <f>DH7/DG7*100</f>
        <v>59.167673163156294</v>
      </c>
      <c r="DJ7" s="195">
        <f>DH7/DF7*100</f>
        <v>59.167673163156294</v>
      </c>
      <c r="DK7" s="195">
        <f>DF7/CY7*100-100</f>
        <v>22.790924434570755</v>
      </c>
      <c r="DL7" s="195">
        <f>DH7-DC7</f>
        <v>-45582.90000000014</v>
      </c>
      <c r="DM7" s="195">
        <v>6041510.7000000011</v>
      </c>
      <c r="DN7" s="195">
        <v>5635005.7999999998</v>
      </c>
      <c r="DO7" s="195">
        <v>4700074.4000000004</v>
      </c>
      <c r="DP7" s="195">
        <f t="shared" ref="DP7:DP15" si="20">DN7/DM7*100</f>
        <v>93.271469336303554</v>
      </c>
      <c r="DQ7" s="195">
        <v>4105491.8</v>
      </c>
      <c r="DR7" s="195">
        <f>DQ7/DO7*100</f>
        <v>87.349506637597045</v>
      </c>
      <c r="DS7" s="195">
        <f>DQ7/DM7*100</f>
        <v>67.954721987002344</v>
      </c>
      <c r="DT7" s="195">
        <v>6352149.8000000007</v>
      </c>
      <c r="DU7" s="195">
        <v>6352149.8000000007</v>
      </c>
      <c r="DV7" s="195">
        <v>6115886.4000000004</v>
      </c>
      <c r="DW7" s="195">
        <f t="shared" ref="DW7:DW15" si="21">DV7/DU7*100</f>
        <v>96.280575750905612</v>
      </c>
      <c r="DX7" s="195">
        <f t="shared" ref="DX7:DX15" si="22">DV7/DT7*100</f>
        <v>96.280575750905612</v>
      </c>
      <c r="DY7" s="195">
        <v>4128507.3000000003</v>
      </c>
      <c r="DZ7" s="195">
        <v>4128507.3000000003</v>
      </c>
      <c r="EA7" s="195">
        <v>2723838.1</v>
      </c>
      <c r="EB7" s="195">
        <f>EA7/DZ7*100</f>
        <v>65.976342103113154</v>
      </c>
      <c r="EC7" s="195">
        <f>EA7/DY7*100</f>
        <v>65.976342103113154</v>
      </c>
      <c r="ED7" s="195">
        <f t="shared" ref="ED7:ED15" si="23">DT7/DM7*100-100</f>
        <v>5.1417454246998062</v>
      </c>
      <c r="EE7" s="195">
        <f t="shared" ref="EE7:EE15" si="24">DV7-DQ7</f>
        <v>2010394.6000000006</v>
      </c>
    </row>
    <row r="8" spans="1:135" s="204" customFormat="1" ht="28.5" customHeight="1" x14ac:dyDescent="0.25">
      <c r="A8" s="193">
        <v>2</v>
      </c>
      <c r="B8" s="194" t="s">
        <v>45</v>
      </c>
      <c r="C8" s="195">
        <v>7061996.6999999993</v>
      </c>
      <c r="D8" s="195">
        <v>6393746.3839999996</v>
      </c>
      <c r="E8" s="195">
        <v>4935262.0500000007</v>
      </c>
      <c r="F8" s="195">
        <f t="shared" ref="F8:F15" si="25">D8/C8*100</f>
        <v>90.537374281129303</v>
      </c>
      <c r="G8" s="195">
        <v>4229711.4839999992</v>
      </c>
      <c r="H8" s="195">
        <f t="shared" ref="H8" si="26">G8/E8*100</f>
        <v>85.703888489568627</v>
      </c>
      <c r="I8" s="195">
        <f t="shared" ref="I8:I18" si="27">G8/C8*100</f>
        <v>59.893988395661523</v>
      </c>
      <c r="J8" s="195">
        <v>10031525.800000001</v>
      </c>
      <c r="K8" s="195">
        <v>7523644.3500000006</v>
      </c>
      <c r="L8" s="195">
        <v>6211599.6000000006</v>
      </c>
      <c r="M8" s="195">
        <f>L8/K8*100</f>
        <v>82.561047692266314</v>
      </c>
      <c r="N8" s="195">
        <f>L8/J8*100</f>
        <v>61.920785769199739</v>
      </c>
      <c r="O8" s="195">
        <f>J8/C8*100-100</f>
        <v>42.049426332923673</v>
      </c>
      <c r="P8" s="195">
        <f>L8-G8</f>
        <v>1981888.1160000013</v>
      </c>
      <c r="Q8" s="196">
        <v>4623099.1595317312</v>
      </c>
      <c r="R8" s="195">
        <v>1975364.7000000002</v>
      </c>
      <c r="S8" s="195">
        <v>1987310.3099999998</v>
      </c>
      <c r="T8" s="195">
        <v>1445546.4750000001</v>
      </c>
      <c r="U8" s="195">
        <f>S8/R8*100</f>
        <v>100.60472934440914</v>
      </c>
      <c r="V8" s="195">
        <v>1144224.81</v>
      </c>
      <c r="W8" s="195">
        <f t="shared" ref="W8:W15" si="28">V8/T8*100</f>
        <v>79.155172786817531</v>
      </c>
      <c r="X8" s="195">
        <f t="shared" ref="X8:X15" si="29">V8/R8*100</f>
        <v>57.924737138412972</v>
      </c>
      <c r="Y8" s="195">
        <v>2311214.4</v>
      </c>
      <c r="Z8" s="195">
        <v>1733410.8</v>
      </c>
      <c r="AA8" s="195">
        <v>1640067.6</v>
      </c>
      <c r="AB8" s="195">
        <f t="shared" ref="AB8:AB16" si="30">AA8/Z8*100</f>
        <v>94.615056050187292</v>
      </c>
      <c r="AC8" s="195">
        <f t="shared" ref="AC8:AC16" si="31">AA8/Y8*100</f>
        <v>70.961292037640476</v>
      </c>
      <c r="AD8" s="195">
        <f>Y8/R8*100-100</f>
        <v>17.001908558961262</v>
      </c>
      <c r="AE8" s="195">
        <f>AA8-V8</f>
        <v>495842.79000000004</v>
      </c>
      <c r="AF8" s="195">
        <v>1530707.2000000002</v>
      </c>
      <c r="AG8" s="195">
        <v>1537653.1000000003</v>
      </c>
      <c r="AH8" s="195">
        <f t="shared" ref="AH8:AH17" si="32">AV8+BJ8+BY8+CM8+DA8</f>
        <v>1113514.5</v>
      </c>
      <c r="AI8" s="195">
        <f>AG8/AF8*100</f>
        <v>100.45377064927898</v>
      </c>
      <c r="AJ8" s="195">
        <f t="shared" ref="AJ8:AJ17" si="33">AX8+BL8+CA8+CO8+DC8</f>
        <v>863932</v>
      </c>
      <c r="AK8" s="195">
        <f>AJ8/AH8*100</f>
        <v>77.586057478371401</v>
      </c>
      <c r="AL8" s="195">
        <f>AJ8/AF8*100</f>
        <v>56.440055942769455</v>
      </c>
      <c r="AM8" s="195">
        <f t="shared" ref="AM8:AM17" si="34">BA8+BP8+CD8+CR8+DF8</f>
        <v>1786149.8</v>
      </c>
      <c r="AN8" s="195">
        <f t="shared" si="3"/>
        <v>1339612.3500000001</v>
      </c>
      <c r="AO8" s="195">
        <f t="shared" si="3"/>
        <v>1243585.7999999998</v>
      </c>
      <c r="AP8" s="195">
        <f>AO8/AN8*100</f>
        <v>92.831765846291262</v>
      </c>
      <c r="AQ8" s="195">
        <f>AO8/AM8*100</f>
        <v>69.623824384718446</v>
      </c>
      <c r="AR8" s="195">
        <f>AM8/AF8*100-100</f>
        <v>16.687881261680857</v>
      </c>
      <c r="AS8" s="195">
        <f>AO8-AJ8</f>
        <v>379653.79999999981</v>
      </c>
      <c r="AT8" s="195">
        <v>594008.5</v>
      </c>
      <c r="AU8" s="195">
        <v>509613.2</v>
      </c>
      <c r="AV8" s="195">
        <v>439677.375</v>
      </c>
      <c r="AW8" s="195">
        <f t="shared" ref="AW8:AW9" si="35">AU8/AT8*100</f>
        <v>85.792240346729045</v>
      </c>
      <c r="AX8" s="195">
        <v>236429.30000000002</v>
      </c>
      <c r="AY8" s="195">
        <f t="shared" ref="AY8:AY14" si="36">AX8/AV8*100</f>
        <v>53.773360523724932</v>
      </c>
      <c r="AZ8" s="195">
        <f t="shared" ref="AZ8:AZ15" si="37">AX8/AT8*100</f>
        <v>39.802342895766643</v>
      </c>
      <c r="BA8" s="195">
        <v>706874.5</v>
      </c>
      <c r="BB8" s="195">
        <v>530155.875</v>
      </c>
      <c r="BC8" s="195">
        <v>381477</v>
      </c>
      <c r="BD8" s="195">
        <f t="shared" ref="BD8:BD15" si="38">BC8/BB8*100</f>
        <v>71.955630030507535</v>
      </c>
      <c r="BE8" s="195">
        <f t="shared" ref="BE8:BE15" si="39">BC8/BA8*100</f>
        <v>53.966722522880652</v>
      </c>
      <c r="BF8" s="195">
        <f t="shared" si="4"/>
        <v>19.000738204924673</v>
      </c>
      <c r="BG8" s="195">
        <f t="shared" ref="BG8:BG14" si="40">BC8-AX8</f>
        <v>145047.69999999998</v>
      </c>
      <c r="BH8" s="195">
        <v>704534.40000000014</v>
      </c>
      <c r="BI8" s="195">
        <v>793338.40000000014</v>
      </c>
      <c r="BJ8" s="195">
        <v>502935.82500000007</v>
      </c>
      <c r="BK8" s="195">
        <f t="shared" ref="BK8:BK18" si="41">+BI8/BH8*100</f>
        <v>112.60463648048982</v>
      </c>
      <c r="BL8" s="195">
        <v>484011.99999999994</v>
      </c>
      <c r="BM8" s="195" t="e">
        <f>BL8/#REF!*100</f>
        <v>#REF!</v>
      </c>
      <c r="BN8" s="195">
        <f t="shared" ref="BN8:BN15" si="42">BL8/BJ8*100</f>
        <v>96.237328092505621</v>
      </c>
      <c r="BO8" s="195">
        <f t="shared" ref="BO8:BO15" si="43">BL8/BH8*100</f>
        <v>68.699555337539209</v>
      </c>
      <c r="BP8" s="195">
        <v>823729.3</v>
      </c>
      <c r="BQ8" s="195">
        <v>617796.97500000009</v>
      </c>
      <c r="BR8" s="195">
        <v>621398.89999999991</v>
      </c>
      <c r="BS8" s="195">
        <f t="shared" si="6"/>
        <v>100.58302729630553</v>
      </c>
      <c r="BT8" s="195">
        <f t="shared" si="7"/>
        <v>75.437270472229145</v>
      </c>
      <c r="BU8" s="197">
        <f t="shared" si="8"/>
        <v>16.918251259271358</v>
      </c>
      <c r="BV8" s="197">
        <f t="shared" si="9"/>
        <v>137386.89999999997</v>
      </c>
      <c r="BW8" s="197">
        <v>53593</v>
      </c>
      <c r="BX8" s="197">
        <v>58668.299999999996</v>
      </c>
      <c r="BY8" s="197">
        <v>40108.649999999994</v>
      </c>
      <c r="BZ8" s="197">
        <f t="shared" si="10"/>
        <v>109.47008004776741</v>
      </c>
      <c r="CA8" s="195">
        <v>33410.9</v>
      </c>
      <c r="CB8" s="195">
        <f>CA8/BY8*100</f>
        <v>83.300983703016698</v>
      </c>
      <c r="CC8" s="195">
        <f>CA8/BW8*100</f>
        <v>62.341910324109492</v>
      </c>
      <c r="CD8" s="195">
        <v>63979</v>
      </c>
      <c r="CE8" s="195">
        <v>47984.25</v>
      </c>
      <c r="CF8" s="195">
        <v>58514.600000000006</v>
      </c>
      <c r="CG8" s="195">
        <f>CF8/CE8*100</f>
        <v>121.945430010889</v>
      </c>
      <c r="CH8" s="195">
        <f>CF8/CD8*100</f>
        <v>91.459072508166756</v>
      </c>
      <c r="CI8" s="195">
        <f>CD8/BW8*100-100</f>
        <v>19.37939656298397</v>
      </c>
      <c r="CJ8" s="195">
        <f>CF8-CA8</f>
        <v>25103.700000000004</v>
      </c>
      <c r="CK8" s="195">
        <v>34500</v>
      </c>
      <c r="CL8" s="195">
        <v>36063.599999999999</v>
      </c>
      <c r="CM8" s="195">
        <v>25875</v>
      </c>
      <c r="CN8" s="195">
        <f>CL8/CK8*100</f>
        <v>104.53217391304348</v>
      </c>
      <c r="CO8" s="195">
        <v>26476.300000000003</v>
      </c>
      <c r="CP8" s="195">
        <f>CO8/CM8*100</f>
        <v>102.32386473429953</v>
      </c>
      <c r="CQ8" s="195">
        <f>CO8/CK8*100</f>
        <v>76.742898550724647</v>
      </c>
      <c r="CR8" s="195">
        <v>37100</v>
      </c>
      <c r="CS8" s="195">
        <v>27825</v>
      </c>
      <c r="CT8" s="195">
        <v>28827.9</v>
      </c>
      <c r="CU8" s="195">
        <f t="shared" si="15"/>
        <v>103.60431266846362</v>
      </c>
      <c r="CV8" s="195">
        <f t="shared" si="16"/>
        <v>77.703234501347723</v>
      </c>
      <c r="CW8" s="195">
        <f t="shared" si="17"/>
        <v>7.536231884057969</v>
      </c>
      <c r="CX8" s="195">
        <f t="shared" si="18"/>
        <v>2351.5999999999985</v>
      </c>
      <c r="CY8" s="195">
        <v>144071.29999999999</v>
      </c>
      <c r="CZ8" s="195">
        <v>139969.60000000001</v>
      </c>
      <c r="DA8" s="195">
        <v>104917.65000000001</v>
      </c>
      <c r="DB8" s="195">
        <f t="shared" si="19"/>
        <v>97.153006879232734</v>
      </c>
      <c r="DC8" s="198">
        <v>83603.5</v>
      </c>
      <c r="DD8" s="198">
        <f t="shared" ref="DD8:DD15" si="44">DC8/DA8*100</f>
        <v>79.684876662792192</v>
      </c>
      <c r="DE8" s="195">
        <f t="shared" ref="DE8:DE15" si="45">DC8/CY8*100</f>
        <v>58.029253570974937</v>
      </c>
      <c r="DF8" s="198">
        <v>154467</v>
      </c>
      <c r="DG8" s="198">
        <v>115850.25</v>
      </c>
      <c r="DH8" s="195">
        <v>153367.39999999997</v>
      </c>
      <c r="DI8" s="195">
        <f t="shared" ref="DI8:DI17" si="46">DH8/DG8*100</f>
        <v>132.38417698710185</v>
      </c>
      <c r="DJ8" s="195">
        <f t="shared" ref="DJ8:DJ17" si="47">DH8/DF8*100</f>
        <v>99.28813274032639</v>
      </c>
      <c r="DK8" s="195">
        <f t="shared" ref="DK8:DK17" si="48">DF8/CY8*100-100</f>
        <v>7.2156633555746481</v>
      </c>
      <c r="DL8" s="195">
        <f t="shared" ref="DL8:DL15" si="49">DH8-DC8</f>
        <v>69763.899999999965</v>
      </c>
      <c r="DM8" s="195">
        <v>352557.9</v>
      </c>
      <c r="DN8" s="195">
        <v>343461.3</v>
      </c>
      <c r="DO8" s="195">
        <v>261335.92500000002</v>
      </c>
      <c r="DP8" s="195">
        <f t="shared" si="20"/>
        <v>97.419828062284225</v>
      </c>
      <c r="DQ8" s="195">
        <v>212676.19999999998</v>
      </c>
      <c r="DR8" s="195">
        <f t="shared" ref="DR8:DR15" si="50">DQ8/DO8*100</f>
        <v>81.380391922771423</v>
      </c>
      <c r="DS8" s="195">
        <f t="shared" ref="DS8:DS15" si="51">DQ8/DM8*100</f>
        <v>60.323765259550264</v>
      </c>
      <c r="DT8" s="195">
        <v>410340</v>
      </c>
      <c r="DU8" s="195">
        <v>307755</v>
      </c>
      <c r="DV8" s="195">
        <v>295172.69999999995</v>
      </c>
      <c r="DW8" s="195">
        <f t="shared" si="21"/>
        <v>95.911585514451417</v>
      </c>
      <c r="DX8" s="195">
        <f t="shared" si="22"/>
        <v>71.933689135838563</v>
      </c>
      <c r="DY8" s="199">
        <v>149070</v>
      </c>
      <c r="DZ8" s="199">
        <v>111802.5</v>
      </c>
      <c r="EA8" s="195">
        <v>75109.399999999994</v>
      </c>
      <c r="EB8" s="195">
        <f t="shared" ref="EB8:EB15" si="52">EA8/DZ8*100</f>
        <v>67.180429775720569</v>
      </c>
      <c r="EC8" s="195">
        <f t="shared" ref="EC8:EC15" si="53">EA8/DY8*100</f>
        <v>50.385322331790427</v>
      </c>
      <c r="ED8" s="195">
        <f t="shared" si="23"/>
        <v>16.389393061395026</v>
      </c>
      <c r="EE8" s="195">
        <f t="shared" si="24"/>
        <v>82496.499999999971</v>
      </c>
    </row>
    <row r="9" spans="1:135" s="204" customFormat="1" ht="28.5" customHeight="1" x14ac:dyDescent="0.25">
      <c r="A9" s="193">
        <v>3</v>
      </c>
      <c r="B9" s="194" t="s">
        <v>46</v>
      </c>
      <c r="C9" s="195">
        <v>12249434.9783</v>
      </c>
      <c r="D9" s="195">
        <v>11426800.0362</v>
      </c>
      <c r="E9" s="195">
        <v>7386324.5865700003</v>
      </c>
      <c r="F9" s="195">
        <f t="shared" si="25"/>
        <v>93.284302961260607</v>
      </c>
      <c r="G9" s="195">
        <v>7184381.4493999993</v>
      </c>
      <c r="H9" s="195">
        <f t="shared" ref="H9" si="54">G9/E9*100</f>
        <v>97.26598615044378</v>
      </c>
      <c r="I9" s="195">
        <f t="shared" si="27"/>
        <v>58.650717050437059</v>
      </c>
      <c r="J9" s="195">
        <v>16630684.222399998</v>
      </c>
      <c r="K9" s="195">
        <v>12082334.666800002</v>
      </c>
      <c r="L9" s="195">
        <v>11774022.595499998</v>
      </c>
      <c r="M9" s="195">
        <f t="shared" ref="M9:M16" si="55">L9/K9*100</f>
        <v>97.448240925264315</v>
      </c>
      <c r="N9" s="195">
        <f t="shared" ref="N9:N16" si="56">L9/J9*100</f>
        <v>70.796982481583498</v>
      </c>
      <c r="O9" s="195">
        <f t="shared" ref="O9:O10" si="57">J9/C9*100-100</f>
        <v>35.766949674506833</v>
      </c>
      <c r="P9" s="195">
        <f>L9-G9</f>
        <v>4589641.1460999986</v>
      </c>
      <c r="Q9" s="196">
        <v>8077328.9009917676</v>
      </c>
      <c r="R9" s="195">
        <v>4269550.2889999999</v>
      </c>
      <c r="S9" s="195">
        <v>4049498.5711999997</v>
      </c>
      <c r="T9" s="195">
        <v>2935006.7053199997</v>
      </c>
      <c r="U9" s="195">
        <f t="shared" ref="U9:U16" si="58">S9/R9*100</f>
        <v>94.846021175416581</v>
      </c>
      <c r="V9" s="195">
        <v>2306276.5074</v>
      </c>
      <c r="W9" s="195">
        <f t="shared" si="28"/>
        <v>78.578236404695019</v>
      </c>
      <c r="X9" s="195">
        <f t="shared" si="29"/>
        <v>54.016848410050436</v>
      </c>
      <c r="Y9" s="195">
        <v>5340870.9999999991</v>
      </c>
      <c r="Z9" s="195">
        <v>4005653.2500000005</v>
      </c>
      <c r="AA9" s="195">
        <v>3436210.4294999992</v>
      </c>
      <c r="AB9" s="195">
        <f>AA9/Z9*100</f>
        <v>85.784021108167536</v>
      </c>
      <c r="AC9" s="195">
        <f t="shared" si="31"/>
        <v>64.338015831125674</v>
      </c>
      <c r="AD9" s="195">
        <f t="shared" ref="AD9:AD15" si="59">Y9/R9*100-100</f>
        <v>25.092120679785239</v>
      </c>
      <c r="AE9" s="195">
        <f t="shared" ref="AE9:AE14" si="60">AA9-V9</f>
        <v>1129933.9220999992</v>
      </c>
      <c r="AF9" s="195">
        <v>3095683.2939999998</v>
      </c>
      <c r="AG9" s="195">
        <v>2937874.1052999999</v>
      </c>
      <c r="AH9" s="195">
        <f t="shared" si="32"/>
        <v>2384636.9858199996</v>
      </c>
      <c r="AI9" s="195">
        <f t="shared" ref="AI9:AI15" si="61">AG9/AF9*100</f>
        <v>94.902282510427895</v>
      </c>
      <c r="AJ9" s="195">
        <f t="shared" si="33"/>
        <v>1598587.1611000001</v>
      </c>
      <c r="AK9" s="195">
        <f t="shared" ref="AK9:AK15" si="62">AJ9/AH9*100</f>
        <v>67.036918852044806</v>
      </c>
      <c r="AL9" s="195">
        <f t="shared" ref="AL9:AL15" si="63">AJ9/AF9*100</f>
        <v>51.639234678765568</v>
      </c>
      <c r="AM9" s="195">
        <f t="shared" si="34"/>
        <v>4003671.6</v>
      </c>
      <c r="AN9" s="195">
        <f t="shared" si="3"/>
        <v>3002753.6999999997</v>
      </c>
      <c r="AO9" s="195">
        <f t="shared" si="3"/>
        <v>2472296.3514999994</v>
      </c>
      <c r="AP9" s="195">
        <f t="shared" ref="AP9:AP15" si="64">AO9/AN9*100</f>
        <v>82.334303725943286</v>
      </c>
      <c r="AQ9" s="195">
        <f t="shared" ref="AQ9:AQ15" si="65">AO9/AM9*100</f>
        <v>61.750727794457447</v>
      </c>
      <c r="AR9" s="195">
        <f t="shared" ref="AR9:AR15" si="66">AM9/AF9*100-100</f>
        <v>29.330788060905576</v>
      </c>
      <c r="AS9" s="195">
        <f t="shared" ref="AS9:AS15" si="67">AO9-AJ9</f>
        <v>873709.19039999926</v>
      </c>
      <c r="AT9" s="195">
        <v>1010516.1199999999</v>
      </c>
      <c r="AU9" s="195">
        <v>879714.26259999967</v>
      </c>
      <c r="AV9" s="195">
        <v>825559.96499999985</v>
      </c>
      <c r="AW9" s="195">
        <f t="shared" si="35"/>
        <v>87.055935594575146</v>
      </c>
      <c r="AX9" s="195">
        <v>367798.63010000013</v>
      </c>
      <c r="AY9" s="195">
        <f t="shared" si="36"/>
        <v>44.551413064222437</v>
      </c>
      <c r="AZ9" s="195">
        <f t="shared" si="37"/>
        <v>36.397106668620012</v>
      </c>
      <c r="BA9" s="195">
        <v>1345445</v>
      </c>
      <c r="BB9" s="195">
        <v>1009083.75</v>
      </c>
      <c r="BC9" s="195">
        <v>525855.42339999927</v>
      </c>
      <c r="BD9" s="195">
        <f t="shared" si="38"/>
        <v>52.112168430023701</v>
      </c>
      <c r="BE9" s="195">
        <f t="shared" si="39"/>
        <v>39.084126322517776</v>
      </c>
      <c r="BF9" s="195">
        <f t="shared" si="4"/>
        <v>33.144338162561922</v>
      </c>
      <c r="BG9" s="195">
        <f t="shared" si="40"/>
        <v>158056.79329999915</v>
      </c>
      <c r="BH9" s="195">
        <v>1597746.514</v>
      </c>
      <c r="BI9" s="195">
        <v>1563597.6660000002</v>
      </c>
      <c r="BJ9" s="195">
        <v>1294684.8854999999</v>
      </c>
      <c r="BK9" s="195">
        <f t="shared" si="41"/>
        <v>97.862686746566112</v>
      </c>
      <c r="BL9" s="195">
        <v>939356.92500000016</v>
      </c>
      <c r="BM9" s="195"/>
      <c r="BN9" s="195">
        <f t="shared" si="42"/>
        <v>72.554869182490378</v>
      </c>
      <c r="BO9" s="195">
        <f t="shared" si="43"/>
        <v>58.79261301896355</v>
      </c>
      <c r="BP9" s="195">
        <v>1955405</v>
      </c>
      <c r="BQ9" s="195">
        <v>1466553.75</v>
      </c>
      <c r="BR9" s="195">
        <v>1252784.0936000003</v>
      </c>
      <c r="BS9" s="195">
        <f t="shared" si="6"/>
        <v>85.423673943079166</v>
      </c>
      <c r="BT9" s="195">
        <f t="shared" si="7"/>
        <v>64.067755457309374</v>
      </c>
      <c r="BU9" s="197">
        <f t="shared" si="8"/>
        <v>22.385183310748886</v>
      </c>
      <c r="BV9" s="197">
        <f t="shared" si="9"/>
        <v>313427.16860000009</v>
      </c>
      <c r="BW9" s="197">
        <v>157333.99999999997</v>
      </c>
      <c r="BX9" s="197">
        <v>165892.55790000001</v>
      </c>
      <c r="BY9" s="197">
        <v>108580.50000000001</v>
      </c>
      <c r="BZ9" s="197">
        <f t="shared" si="10"/>
        <v>105.43973832738001</v>
      </c>
      <c r="CA9" s="195">
        <v>124292.09939999999</v>
      </c>
      <c r="CB9" s="195">
        <f t="shared" ref="CB9:CB16" si="68">CA9/BY9*100</f>
        <v>114.47000096702445</v>
      </c>
      <c r="CC9" s="195">
        <f t="shared" ref="CC9:CC16" si="69">CA9/BW9*100</f>
        <v>78.998880979317903</v>
      </c>
      <c r="CD9" s="195">
        <v>159120.89999999997</v>
      </c>
      <c r="CE9" s="195">
        <v>119340.675</v>
      </c>
      <c r="CF9" s="195">
        <v>166892.598</v>
      </c>
      <c r="CG9" s="195">
        <f>CF9*100/CE9</f>
        <v>139.8455287771751</v>
      </c>
      <c r="CH9" s="195">
        <f>CF9*100/CD9</f>
        <v>104.88414658288134</v>
      </c>
      <c r="CI9" s="195">
        <f t="shared" ref="CI9:CI15" si="70">CD9/BW9*100-100</f>
        <v>1.1357367129800195</v>
      </c>
      <c r="CJ9" s="195">
        <f t="shared" ref="CJ9:CJ15" si="71">CF9-CA9</f>
        <v>42600.498600000006</v>
      </c>
      <c r="CK9" s="195">
        <v>62500</v>
      </c>
      <c r="CL9" s="195">
        <v>76768.81</v>
      </c>
      <c r="CM9" s="195">
        <v>47800</v>
      </c>
      <c r="CN9" s="195">
        <f t="shared" ref="CN9:CN15" si="72">CL9/CK9*100</f>
        <v>122.83009599999998</v>
      </c>
      <c r="CO9" s="195">
        <v>57775.299999999988</v>
      </c>
      <c r="CP9" s="195">
        <f t="shared" ref="CP9:CP15" si="73">CO9/CM9*100</f>
        <v>120.86882845188282</v>
      </c>
      <c r="CQ9" s="195">
        <f t="shared" ref="CQ9:CQ15" si="74">CO9/CK9*100</f>
        <v>92.44047999999998</v>
      </c>
      <c r="CR9" s="195">
        <v>71500</v>
      </c>
      <c r="CS9" s="195">
        <v>53625</v>
      </c>
      <c r="CT9" s="195">
        <v>64498.11099999999</v>
      </c>
      <c r="CU9" s="195">
        <f t="shared" si="15"/>
        <v>120.27619766899764</v>
      </c>
      <c r="CV9" s="195">
        <f t="shared" si="16"/>
        <v>90.207148251748237</v>
      </c>
      <c r="CW9" s="195">
        <f t="shared" si="17"/>
        <v>14.399999999999991</v>
      </c>
      <c r="CX9" s="195">
        <f t="shared" si="18"/>
        <v>6722.8110000000015</v>
      </c>
      <c r="CY9" s="195">
        <v>267586.66000000003</v>
      </c>
      <c r="CZ9" s="195">
        <v>251900.8088</v>
      </c>
      <c r="DA9" s="195">
        <v>108011.63532</v>
      </c>
      <c r="DB9" s="195">
        <f t="shared" si="19"/>
        <v>94.138029451841859</v>
      </c>
      <c r="DC9" s="198">
        <v>109364.2066</v>
      </c>
      <c r="DD9" s="198">
        <f t="shared" si="44"/>
        <v>101.25224590479796</v>
      </c>
      <c r="DE9" s="195">
        <f t="shared" si="45"/>
        <v>40.870575012969631</v>
      </c>
      <c r="DF9" s="198">
        <v>472200.7</v>
      </c>
      <c r="DG9" s="198">
        <v>354150.52500000002</v>
      </c>
      <c r="DH9" s="195">
        <v>462266.12549999997</v>
      </c>
      <c r="DI9" s="195">
        <f t="shared" si="46"/>
        <v>130.52814915352729</v>
      </c>
      <c r="DJ9" s="195">
        <f t="shared" si="47"/>
        <v>97.896111865145457</v>
      </c>
      <c r="DK9" s="195">
        <f t="shared" si="48"/>
        <v>76.466457632828167</v>
      </c>
      <c r="DL9" s="195">
        <f t="shared" si="49"/>
        <v>352901.91889999993</v>
      </c>
      <c r="DM9" s="195">
        <v>879596.34000000008</v>
      </c>
      <c r="DN9" s="195">
        <v>791926.13040000014</v>
      </c>
      <c r="DO9" s="195">
        <v>427643.21950000001</v>
      </c>
      <c r="DP9" s="195">
        <f t="shared" si="20"/>
        <v>90.032904229683368</v>
      </c>
      <c r="DQ9" s="195">
        <v>510313.42060000001</v>
      </c>
      <c r="DR9" s="195">
        <f t="shared" si="50"/>
        <v>119.33158234021761</v>
      </c>
      <c r="DS9" s="195">
        <f t="shared" si="51"/>
        <v>58.016773989759884</v>
      </c>
      <c r="DT9" s="195">
        <v>982059.10000000009</v>
      </c>
      <c r="DU9" s="195">
        <v>736544.32500000007</v>
      </c>
      <c r="DV9" s="195">
        <v>616424.85820000002</v>
      </c>
      <c r="DW9" s="195">
        <f t="shared" si="21"/>
        <v>83.691481595489847</v>
      </c>
      <c r="DX9" s="195">
        <f t="shared" si="22"/>
        <v>62.768611196617385</v>
      </c>
      <c r="DY9" s="199">
        <v>452003.89999999997</v>
      </c>
      <c r="DZ9" s="199">
        <v>339002.92499999999</v>
      </c>
      <c r="EA9" s="199">
        <v>266162.81549999997</v>
      </c>
      <c r="EB9" s="195">
        <f t="shared" si="52"/>
        <v>78.513427428391651</v>
      </c>
      <c r="EC9" s="195">
        <f t="shared" si="53"/>
        <v>58.885070571293738</v>
      </c>
      <c r="ED9" s="195">
        <f t="shared" si="23"/>
        <v>11.64883882986598</v>
      </c>
      <c r="EE9" s="195">
        <f t="shared" si="24"/>
        <v>106111.4376</v>
      </c>
    </row>
    <row r="10" spans="1:135" s="204" customFormat="1" ht="28.5" customHeight="1" x14ac:dyDescent="0.25">
      <c r="A10" s="193">
        <v>4</v>
      </c>
      <c r="B10" s="194" t="s">
        <v>47</v>
      </c>
      <c r="C10" s="195">
        <v>11711228.199999999</v>
      </c>
      <c r="D10" s="195">
        <v>11441798.639999999</v>
      </c>
      <c r="E10" s="195">
        <v>7985285.0999999996</v>
      </c>
      <c r="F10" s="195">
        <f t="shared" si="25"/>
        <v>97.699391085215126</v>
      </c>
      <c r="G10" s="195">
        <v>7285717.1000000006</v>
      </c>
      <c r="H10" s="195">
        <f t="shared" ref="H10" si="75">G10/E10*100</f>
        <v>91.239285870957829</v>
      </c>
      <c r="I10" s="195">
        <f t="shared" si="27"/>
        <v>62.211383601935111</v>
      </c>
      <c r="J10" s="195">
        <v>13302063.999999998</v>
      </c>
      <c r="K10" s="195">
        <v>10011501.300000001</v>
      </c>
      <c r="L10" s="195">
        <v>9448284.5739999991</v>
      </c>
      <c r="M10" s="195">
        <f t="shared" si="55"/>
        <v>94.374303022864297</v>
      </c>
      <c r="N10" s="195">
        <f t="shared" si="56"/>
        <v>71.028710837656476</v>
      </c>
      <c r="O10" s="195">
        <f t="shared" si="57"/>
        <v>13.58385109428572</v>
      </c>
      <c r="P10" s="195">
        <f t="shared" ref="P10:P16" si="76">L10-G10</f>
        <v>2162567.4739999985</v>
      </c>
      <c r="Q10" s="196">
        <v>6849910.2505806675</v>
      </c>
      <c r="R10" s="195">
        <v>4266443.8</v>
      </c>
      <c r="S10" s="195">
        <v>4353525.9450000003</v>
      </c>
      <c r="T10" s="195">
        <v>3234685.4000000004</v>
      </c>
      <c r="U10" s="195">
        <f t="shared" si="58"/>
        <v>102.04109438872722</v>
      </c>
      <c r="V10" s="195">
        <v>2664540.6999999997</v>
      </c>
      <c r="W10" s="195">
        <f t="shared" si="28"/>
        <v>82.374029326004916</v>
      </c>
      <c r="X10" s="195">
        <f t="shared" si="29"/>
        <v>62.453434872387156</v>
      </c>
      <c r="Y10" s="195">
        <v>4713011.4000000004</v>
      </c>
      <c r="Z10" s="195">
        <v>3306258.9000000004</v>
      </c>
      <c r="AA10" s="195">
        <v>3133519.4489999996</v>
      </c>
      <c r="AB10" s="195">
        <f t="shared" si="30"/>
        <v>94.775380385365438</v>
      </c>
      <c r="AC10" s="195">
        <f t="shared" si="31"/>
        <v>66.486566296020399</v>
      </c>
      <c r="AD10" s="195">
        <f t="shared" si="59"/>
        <v>10.466974860890005</v>
      </c>
      <c r="AE10" s="195">
        <f t="shared" si="60"/>
        <v>468978.74899999984</v>
      </c>
      <c r="AF10" s="195">
        <v>3187626.5999999996</v>
      </c>
      <c r="AG10" s="195">
        <v>3269762.4869999997</v>
      </c>
      <c r="AH10" s="195">
        <f t="shared" si="32"/>
        <v>2288740.5999999996</v>
      </c>
      <c r="AI10" s="195">
        <f t="shared" si="61"/>
        <v>102.57670980032604</v>
      </c>
      <c r="AJ10" s="195">
        <f t="shared" si="33"/>
        <v>1926526.8</v>
      </c>
      <c r="AK10" s="195">
        <f t="shared" si="62"/>
        <v>84.174099939503861</v>
      </c>
      <c r="AL10" s="195">
        <f t="shared" si="63"/>
        <v>60.43765602909702</v>
      </c>
      <c r="AM10" s="195">
        <f t="shared" si="34"/>
        <v>3464057.5999999996</v>
      </c>
      <c r="AN10" s="195">
        <f t="shared" si="3"/>
        <v>2415901.6</v>
      </c>
      <c r="AO10" s="195">
        <f t="shared" si="3"/>
        <v>2225048.1639999999</v>
      </c>
      <c r="AP10" s="195">
        <f t="shared" si="64"/>
        <v>92.100115501392935</v>
      </c>
      <c r="AQ10" s="195">
        <f t="shared" si="65"/>
        <v>64.232423964312829</v>
      </c>
      <c r="AR10" s="195">
        <f t="shared" si="66"/>
        <v>8.6720006665774463</v>
      </c>
      <c r="AS10" s="195">
        <f>AO10-AJ10</f>
        <v>298521.36399999983</v>
      </c>
      <c r="AT10" s="195">
        <v>1061086.3999999999</v>
      </c>
      <c r="AU10" s="195">
        <v>1116477.9169999999</v>
      </c>
      <c r="AV10" s="195">
        <v>758388.5</v>
      </c>
      <c r="AW10" s="195">
        <f t="shared" ref="AW10:AW18" si="77">AU10/AT10*100</f>
        <v>105.22026453265256</v>
      </c>
      <c r="AX10" s="195">
        <v>543912.19999999995</v>
      </c>
      <c r="AY10" s="195">
        <f t="shared" ref="AY10" si="78">AX10/AV10*100</f>
        <v>71.719468319996935</v>
      </c>
      <c r="AZ10" s="195">
        <f t="shared" ref="AZ10" si="79">AX10/AT10*100</f>
        <v>51.259935100478145</v>
      </c>
      <c r="BA10" s="195">
        <v>1184343.7</v>
      </c>
      <c r="BB10" s="195">
        <v>759883.8</v>
      </c>
      <c r="BC10" s="195">
        <v>615193.28799999994</v>
      </c>
      <c r="BD10" s="195">
        <f t="shared" si="38"/>
        <v>80.958863447279697</v>
      </c>
      <c r="BE10" s="195">
        <f t="shared" si="39"/>
        <v>51.943813945225529</v>
      </c>
      <c r="BF10" s="195">
        <f t="shared" si="4"/>
        <v>11.616141720410326</v>
      </c>
      <c r="BG10" s="195">
        <f t="shared" si="40"/>
        <v>71281.087999999989</v>
      </c>
      <c r="BH10" s="195">
        <v>1697885.7</v>
      </c>
      <c r="BI10" s="195">
        <v>1640807.6170000001</v>
      </c>
      <c r="BJ10" s="195">
        <v>1184451.3999999999</v>
      </c>
      <c r="BK10" s="195">
        <f t="shared" si="41"/>
        <v>96.638284720814838</v>
      </c>
      <c r="BL10" s="195">
        <v>1023944.9000000001</v>
      </c>
      <c r="BM10" s="195"/>
      <c r="BN10" s="195">
        <f t="shared" si="42"/>
        <v>86.448874137005561</v>
      </c>
      <c r="BO10" s="195">
        <f t="shared" si="43"/>
        <v>60.307057182942302</v>
      </c>
      <c r="BP10" s="195">
        <v>1799373.2</v>
      </c>
      <c r="BQ10" s="195">
        <v>1311119</v>
      </c>
      <c r="BR10" s="195">
        <v>1202491.2890000001</v>
      </c>
      <c r="BS10" s="195">
        <f t="shared" si="6"/>
        <v>91.714885452807877</v>
      </c>
      <c r="BT10" s="195">
        <f t="shared" si="7"/>
        <v>66.828342725122297</v>
      </c>
      <c r="BU10" s="197">
        <f t="shared" si="8"/>
        <v>5.9772869280894554</v>
      </c>
      <c r="BV10" s="197">
        <f t="shared" si="9"/>
        <v>178546.38899999997</v>
      </c>
      <c r="BW10" s="197">
        <v>170869</v>
      </c>
      <c r="BX10" s="197">
        <v>209254.06</v>
      </c>
      <c r="BY10" s="197">
        <v>160665.29999999999</v>
      </c>
      <c r="BZ10" s="197">
        <f t="shared" si="10"/>
        <v>122.4646132417232</v>
      </c>
      <c r="CA10" s="195">
        <v>156075.99999999997</v>
      </c>
      <c r="CB10" s="195">
        <f t="shared" si="68"/>
        <v>97.143564914141379</v>
      </c>
      <c r="CC10" s="195">
        <f t="shared" si="69"/>
        <v>91.342490445897127</v>
      </c>
      <c r="CD10" s="195">
        <v>198439.9</v>
      </c>
      <c r="CE10" s="195">
        <v>152868.90000000002</v>
      </c>
      <c r="CF10" s="195">
        <v>196620.125</v>
      </c>
      <c r="CG10" s="195">
        <f t="shared" ref="CG10:CG15" si="80">CF10/CE10*100</f>
        <v>128.62009538892474</v>
      </c>
      <c r="CH10" s="195">
        <f t="shared" ref="CH10:CH15" si="81">CF10/CD10*100</f>
        <v>99.082959122636126</v>
      </c>
      <c r="CI10" s="195">
        <f t="shared" si="70"/>
        <v>16.135694596445219</v>
      </c>
      <c r="CJ10" s="195">
        <f t="shared" si="71"/>
        <v>40544.125000000029</v>
      </c>
      <c r="CK10" s="195">
        <v>71800</v>
      </c>
      <c r="CL10" s="195">
        <v>89553.794999999998</v>
      </c>
      <c r="CM10" s="195">
        <v>52675</v>
      </c>
      <c r="CN10" s="195">
        <f t="shared" si="72"/>
        <v>124.72673398328691</v>
      </c>
      <c r="CO10" s="195">
        <v>65568.700000000012</v>
      </c>
      <c r="CP10" s="195">
        <f t="shared" si="73"/>
        <v>124.477835785477</v>
      </c>
      <c r="CQ10" s="195">
        <f t="shared" si="74"/>
        <v>91.321309192200573</v>
      </c>
      <c r="CR10" s="195">
        <v>80600</v>
      </c>
      <c r="CS10" s="195">
        <v>58120</v>
      </c>
      <c r="CT10" s="195">
        <v>71258.3</v>
      </c>
      <c r="CU10" s="195">
        <f t="shared" si="15"/>
        <v>122.6054714384033</v>
      </c>
      <c r="CV10" s="195">
        <f t="shared" si="16"/>
        <v>88.40980148883375</v>
      </c>
      <c r="CW10" s="195">
        <f t="shared" si="17"/>
        <v>12.256267409470752</v>
      </c>
      <c r="CX10" s="195">
        <f t="shared" si="18"/>
        <v>5689.5999999999913</v>
      </c>
      <c r="CY10" s="195">
        <v>185985.5</v>
      </c>
      <c r="CZ10" s="195">
        <v>213669.098</v>
      </c>
      <c r="DA10" s="195">
        <v>132560.4</v>
      </c>
      <c r="DB10" s="195">
        <f t="shared" si="19"/>
        <v>114.88481521408926</v>
      </c>
      <c r="DC10" s="198">
        <v>137025</v>
      </c>
      <c r="DD10" s="198">
        <f t="shared" si="44"/>
        <v>103.36797414612508</v>
      </c>
      <c r="DE10" s="195">
        <f t="shared" si="45"/>
        <v>73.675098327557791</v>
      </c>
      <c r="DF10" s="198">
        <v>201300.8</v>
      </c>
      <c r="DG10" s="198">
        <v>133909.9</v>
      </c>
      <c r="DH10" s="195">
        <v>139485.16199999998</v>
      </c>
      <c r="DI10" s="195">
        <f t="shared" si="46"/>
        <v>104.16344273276283</v>
      </c>
      <c r="DJ10" s="195">
        <f t="shared" si="47"/>
        <v>69.291906440510914</v>
      </c>
      <c r="DK10" s="195">
        <f t="shared" si="48"/>
        <v>8.2346742084732369</v>
      </c>
      <c r="DL10" s="195">
        <f t="shared" si="49"/>
        <v>2460.1619999999821</v>
      </c>
      <c r="DM10" s="195">
        <v>824144.7</v>
      </c>
      <c r="DN10" s="195">
        <v>792215.74400000006</v>
      </c>
      <c r="DO10" s="195">
        <v>654887.80000000005</v>
      </c>
      <c r="DP10" s="195">
        <f t="shared" si="20"/>
        <v>96.125807033643497</v>
      </c>
      <c r="DQ10" s="195">
        <v>532130.5</v>
      </c>
      <c r="DR10" s="195">
        <f t="shared" si="50"/>
        <v>81.255216542436727</v>
      </c>
      <c r="DS10" s="195">
        <f t="shared" si="51"/>
        <v>64.567605664393639</v>
      </c>
      <c r="DT10" s="195">
        <v>984785.3</v>
      </c>
      <c r="DU10" s="195">
        <v>734441.9</v>
      </c>
      <c r="DV10" s="195">
        <v>665297.23699999996</v>
      </c>
      <c r="DW10" s="195">
        <f t="shared" si="21"/>
        <v>90.585414176397066</v>
      </c>
      <c r="DX10" s="195">
        <f t="shared" si="22"/>
        <v>67.557592198015143</v>
      </c>
      <c r="DY10" s="199">
        <v>412183.5</v>
      </c>
      <c r="DZ10" s="199">
        <v>295598.8</v>
      </c>
      <c r="EA10" s="199">
        <v>247761.41000000003</v>
      </c>
      <c r="EB10" s="195">
        <f t="shared" si="52"/>
        <v>83.816784777204788</v>
      </c>
      <c r="EC10" s="195">
        <f t="shared" si="53"/>
        <v>60.109492495454099</v>
      </c>
      <c r="ED10" s="195">
        <f t="shared" si="23"/>
        <v>19.491795554833999</v>
      </c>
      <c r="EE10" s="195">
        <f t="shared" si="24"/>
        <v>133166.73699999996</v>
      </c>
    </row>
    <row r="11" spans="1:135" s="204" customFormat="1" ht="28.5" customHeight="1" x14ac:dyDescent="0.25">
      <c r="A11" s="193">
        <v>5</v>
      </c>
      <c r="B11" s="194" t="s">
        <v>48</v>
      </c>
      <c r="C11" s="195">
        <v>13462268.2334</v>
      </c>
      <c r="D11" s="195">
        <v>12110282.6204</v>
      </c>
      <c r="E11" s="195">
        <v>8405474.5655999985</v>
      </c>
      <c r="F11" s="195">
        <f t="shared" si="25"/>
        <v>89.957222738693375</v>
      </c>
      <c r="G11" s="195">
        <v>7049893.9006999992</v>
      </c>
      <c r="H11" s="195">
        <f t="shared" ref="H11" si="82">G11/E11*100</f>
        <v>83.872645686802628</v>
      </c>
      <c r="I11" s="195">
        <f t="shared" si="27"/>
        <v>52.367801461637455</v>
      </c>
      <c r="J11" s="195">
        <v>14737082.127600001</v>
      </c>
      <c r="K11" s="195">
        <v>11052811.595699999</v>
      </c>
      <c r="L11" s="195">
        <v>9213140.2476000004</v>
      </c>
      <c r="M11" s="195">
        <f t="shared" si="55"/>
        <v>83.355625560326146</v>
      </c>
      <c r="N11" s="195">
        <f t="shared" si="56"/>
        <v>62.516719170244592</v>
      </c>
      <c r="O11" s="195">
        <f>J11/C11*100-100</f>
        <v>9.4695327124531445</v>
      </c>
      <c r="P11" s="195">
        <f t="shared" si="76"/>
        <v>2163246.3469000012</v>
      </c>
      <c r="Q11" s="196">
        <v>7050325.8071970893</v>
      </c>
      <c r="R11" s="195">
        <v>2504146.5109999999</v>
      </c>
      <c r="S11" s="195">
        <v>2585533.7410000023</v>
      </c>
      <c r="T11" s="195">
        <v>1910434.4332500005</v>
      </c>
      <c r="U11" s="195">
        <f t="shared" si="58"/>
        <v>103.25009857220779</v>
      </c>
      <c r="V11" s="195">
        <v>1423883.2906999998</v>
      </c>
      <c r="W11" s="195">
        <f t="shared" si="28"/>
        <v>74.53191095795485</v>
      </c>
      <c r="X11" s="195">
        <f t="shared" si="29"/>
        <v>56.861021687241042</v>
      </c>
      <c r="Y11" s="195">
        <v>3590158.4090000009</v>
      </c>
      <c r="Z11" s="195">
        <v>2692618.8067500005</v>
      </c>
      <c r="AA11" s="195">
        <v>2693127.2825999991</v>
      </c>
      <c r="AB11" s="195">
        <f t="shared" si="30"/>
        <v>100.01888406367524</v>
      </c>
      <c r="AC11" s="195">
        <f t="shared" si="31"/>
        <v>75.014163047756426</v>
      </c>
      <c r="AD11" s="195">
        <f>Y11/R11*100-100</f>
        <v>43.36854466100371</v>
      </c>
      <c r="AE11" s="195">
        <f>AA11-V11</f>
        <v>1269243.9918999993</v>
      </c>
      <c r="AF11" s="195">
        <v>2037646.1980000001</v>
      </c>
      <c r="AG11" s="195">
        <v>2126706.2093000016</v>
      </c>
      <c r="AH11" s="195">
        <f t="shared" si="32"/>
        <v>1580089.1984999999</v>
      </c>
      <c r="AI11" s="195">
        <f t="shared" si="61"/>
        <v>104.370729883697</v>
      </c>
      <c r="AJ11" s="195">
        <f t="shared" si="33"/>
        <v>1137777.9073999994</v>
      </c>
      <c r="AK11" s="195">
        <f t="shared" ref="AK11" si="83">AJ11/AH11*100</f>
        <v>72.007194814071724</v>
      </c>
      <c r="AL11" s="195">
        <f t="shared" ref="AL11" si="84">AJ11/AF11*100</f>
        <v>55.837853917758466</v>
      </c>
      <c r="AM11" s="195">
        <f t="shared" si="34"/>
        <v>2223469.0300000003</v>
      </c>
      <c r="AN11" s="195">
        <f t="shared" si="3"/>
        <v>1667601.7725000004</v>
      </c>
      <c r="AO11" s="195">
        <f t="shared" si="3"/>
        <v>1499530.8734999995</v>
      </c>
      <c r="AP11" s="195">
        <f t="shared" si="64"/>
        <v>89.921400794145484</v>
      </c>
      <c r="AQ11" s="195">
        <f t="shared" si="65"/>
        <v>67.441050595609113</v>
      </c>
      <c r="AR11" s="195">
        <f t="shared" si="66"/>
        <v>9.1194846378330965</v>
      </c>
      <c r="AS11" s="195">
        <f t="shared" ref="AS11:AS13" si="85">AO11-AJ11</f>
        <v>361752.96610000008</v>
      </c>
      <c r="AT11" s="195">
        <v>509106.40000000014</v>
      </c>
      <c r="AU11" s="195">
        <v>447528.8677000014</v>
      </c>
      <c r="AV11" s="195">
        <v>391084.80000000016</v>
      </c>
      <c r="AW11" s="195">
        <f t="shared" si="77"/>
        <v>87.90478133843952</v>
      </c>
      <c r="AX11" s="195">
        <v>200973.24389999971</v>
      </c>
      <c r="AY11" s="195">
        <f t="shared" ref="AY11" si="86">AX11/AV11*100</f>
        <v>51.388661461657328</v>
      </c>
      <c r="AZ11" s="195">
        <f t="shared" ref="AZ11" si="87">AX11/AT11*100</f>
        <v>39.475686005911463</v>
      </c>
      <c r="BA11" s="195">
        <v>523510.03000000038</v>
      </c>
      <c r="BB11" s="195">
        <v>392632.52250000025</v>
      </c>
      <c r="BC11" s="195">
        <v>253697.75059999921</v>
      </c>
      <c r="BD11" s="195">
        <f t="shared" si="38"/>
        <v>64.614553319382523</v>
      </c>
      <c r="BE11" s="195">
        <f t="shared" si="39"/>
        <v>48.460914989536889</v>
      </c>
      <c r="BF11" s="195">
        <f t="shared" si="4"/>
        <v>2.8291983758208943</v>
      </c>
      <c r="BG11" s="195">
        <f t="shared" si="40"/>
        <v>52724.506699999503</v>
      </c>
      <c r="BH11" s="195">
        <v>1101388.0379999999</v>
      </c>
      <c r="BI11" s="195">
        <v>1254529.3957</v>
      </c>
      <c r="BJ11" s="195">
        <v>858890.57850000006</v>
      </c>
      <c r="BK11" s="195">
        <f t="shared" si="41"/>
        <v>113.90439630868772</v>
      </c>
      <c r="BL11" s="195">
        <v>663206.79089999991</v>
      </c>
      <c r="BM11" s="195"/>
      <c r="BN11" s="195">
        <f t="shared" si="42"/>
        <v>77.216680157121999</v>
      </c>
      <c r="BO11" s="195">
        <f t="shared" si="43"/>
        <v>60.215543297919851</v>
      </c>
      <c r="BP11" s="195">
        <v>1263678.2000000002</v>
      </c>
      <c r="BQ11" s="195">
        <v>947758.65</v>
      </c>
      <c r="BR11" s="195">
        <v>964836.86360000004</v>
      </c>
      <c r="BS11" s="195">
        <f t="shared" si="6"/>
        <v>101.80195808289379</v>
      </c>
      <c r="BT11" s="195">
        <f t="shared" si="7"/>
        <v>76.351468562170339</v>
      </c>
      <c r="BU11" s="197">
        <f t="shared" si="8"/>
        <v>14.735057618266993</v>
      </c>
      <c r="BV11" s="197">
        <f t="shared" si="9"/>
        <v>301630.07270000014</v>
      </c>
      <c r="BW11" s="197">
        <v>48366.1</v>
      </c>
      <c r="BX11" s="197">
        <v>52033.499800000005</v>
      </c>
      <c r="BY11" s="197">
        <v>36274.574999999997</v>
      </c>
      <c r="BZ11" s="197">
        <f t="shared" si="10"/>
        <v>107.5825832556274</v>
      </c>
      <c r="CA11" s="195">
        <v>37592.839</v>
      </c>
      <c r="CB11" s="195">
        <f t="shared" si="68"/>
        <v>103.63412665758318</v>
      </c>
      <c r="CC11" s="195">
        <f t="shared" si="69"/>
        <v>77.725594993187372</v>
      </c>
      <c r="CD11" s="195">
        <v>45792.5</v>
      </c>
      <c r="CE11" s="195">
        <v>34344.375</v>
      </c>
      <c r="CF11" s="195">
        <v>39080.845600000001</v>
      </c>
      <c r="CG11" s="195">
        <f t="shared" si="80"/>
        <v>113.79111018907754</v>
      </c>
      <c r="CH11" s="195">
        <f t="shared" si="81"/>
        <v>85.343332641808161</v>
      </c>
      <c r="CI11" s="195">
        <f t="shared" si="70"/>
        <v>-5.3210823283250051</v>
      </c>
      <c r="CJ11" s="195">
        <f t="shared" si="71"/>
        <v>1488.0066000000006</v>
      </c>
      <c r="CK11" s="195">
        <v>40650</v>
      </c>
      <c r="CL11" s="195">
        <v>52427.45</v>
      </c>
      <c r="CM11" s="195">
        <v>30487.5</v>
      </c>
      <c r="CN11" s="195">
        <f t="shared" si="72"/>
        <v>128.97281672816726</v>
      </c>
      <c r="CO11" s="195">
        <v>39096.949999999997</v>
      </c>
      <c r="CP11" s="195">
        <f t="shared" si="73"/>
        <v>128.23927839278392</v>
      </c>
      <c r="CQ11" s="195">
        <f t="shared" si="74"/>
        <v>96.17945879458793</v>
      </c>
      <c r="CR11" s="195">
        <v>45600</v>
      </c>
      <c r="CS11" s="195">
        <v>34200</v>
      </c>
      <c r="CT11" s="195">
        <v>41610.300000000003</v>
      </c>
      <c r="CU11" s="195">
        <f>CT11/CS11*100</f>
        <v>121.66754385964913</v>
      </c>
      <c r="CV11" s="195">
        <f>CT11/CR11*100</f>
        <v>91.250657894736847</v>
      </c>
      <c r="CW11" s="195">
        <f>CR11/CK11*100-100</f>
        <v>12.177121771217699</v>
      </c>
      <c r="CX11" s="195">
        <f>CT11-CO11</f>
        <v>2513.3500000000058</v>
      </c>
      <c r="CY11" s="195">
        <v>338135.66</v>
      </c>
      <c r="CZ11" s="195">
        <v>320186.99609999999</v>
      </c>
      <c r="DA11" s="195">
        <v>263351.745</v>
      </c>
      <c r="DB11" s="195">
        <f t="shared" si="19"/>
        <v>94.691874882406665</v>
      </c>
      <c r="DC11" s="198">
        <v>196908.08359999998</v>
      </c>
      <c r="DD11" s="198">
        <f t="shared" si="44"/>
        <v>74.769993872643596</v>
      </c>
      <c r="DE11" s="195">
        <f t="shared" si="45"/>
        <v>58.233456832089225</v>
      </c>
      <c r="DF11" s="198">
        <v>344888.30000000005</v>
      </c>
      <c r="DG11" s="198">
        <v>258666.22499999998</v>
      </c>
      <c r="DH11" s="195">
        <v>200305.11370000002</v>
      </c>
      <c r="DI11" s="195">
        <f t="shared" si="46"/>
        <v>77.437676179021835</v>
      </c>
      <c r="DJ11" s="195">
        <f t="shared" si="47"/>
        <v>58.078257134266366</v>
      </c>
      <c r="DK11" s="195">
        <f t="shared" si="48"/>
        <v>1.9970209589843506</v>
      </c>
      <c r="DL11" s="195">
        <f t="shared" si="49"/>
        <v>3397.0301000000327</v>
      </c>
      <c r="DM11" s="195">
        <v>416479.2</v>
      </c>
      <c r="DN11" s="195">
        <v>342700.93579999998</v>
      </c>
      <c r="DO11" s="195">
        <v>312359.40000000002</v>
      </c>
      <c r="DP11" s="195">
        <f t="shared" si="20"/>
        <v>82.285246370046806</v>
      </c>
      <c r="DQ11" s="195">
        <v>215182.3314</v>
      </c>
      <c r="DR11" s="195">
        <f t="shared" si="50"/>
        <v>68.889340740185816</v>
      </c>
      <c r="DS11" s="195">
        <f t="shared" si="51"/>
        <v>51.667005555139369</v>
      </c>
      <c r="DT11" s="195">
        <v>479319.47</v>
      </c>
      <c r="DU11" s="195">
        <v>359489.60249999998</v>
      </c>
      <c r="DV11" s="195">
        <v>274728.67420000001</v>
      </c>
      <c r="DW11" s="195">
        <f t="shared" si="21"/>
        <v>76.421869308445451</v>
      </c>
      <c r="DX11" s="195">
        <f t="shared" si="22"/>
        <v>57.316401981334089</v>
      </c>
      <c r="DY11" s="199">
        <v>232420.17</v>
      </c>
      <c r="DZ11" s="199">
        <v>174315.1275</v>
      </c>
      <c r="EA11" s="199">
        <v>115210.8762</v>
      </c>
      <c r="EB11" s="195">
        <f t="shared" si="52"/>
        <v>66.093446881137723</v>
      </c>
      <c r="EC11" s="195">
        <f t="shared" si="53"/>
        <v>49.570085160853289</v>
      </c>
      <c r="ED11" s="195">
        <f t="shared" si="23"/>
        <v>15.088453396952346</v>
      </c>
      <c r="EE11" s="195">
        <f>DV11-DQ11</f>
        <v>59546.342800000013</v>
      </c>
    </row>
    <row r="12" spans="1:135" s="204" customFormat="1" ht="28.5" customHeight="1" x14ac:dyDescent="0.25">
      <c r="A12" s="193">
        <v>6</v>
      </c>
      <c r="B12" s="194" t="s">
        <v>49</v>
      </c>
      <c r="C12" s="195">
        <v>10494030.616400002</v>
      </c>
      <c r="D12" s="195">
        <v>12435577.086999999</v>
      </c>
      <c r="E12" s="195">
        <v>6763900.38105</v>
      </c>
      <c r="F12" s="195">
        <f t="shared" si="25"/>
        <v>118.5014370700021</v>
      </c>
      <c r="G12" s="195">
        <v>7663378.2030000007</v>
      </c>
      <c r="H12" s="195">
        <f t="shared" ref="H12" si="88">G12/E12*100</f>
        <v>113.29821214502229</v>
      </c>
      <c r="I12" s="195">
        <f t="shared" si="27"/>
        <v>73.026070564571484</v>
      </c>
      <c r="J12" s="195">
        <v>17971108.741800003</v>
      </c>
      <c r="K12" s="195">
        <v>14377027.095600002</v>
      </c>
      <c r="L12" s="195">
        <v>9352383.2708000019</v>
      </c>
      <c r="M12" s="195">
        <f t="shared" si="55"/>
        <v>65.050884363028288</v>
      </c>
      <c r="N12" s="195">
        <f t="shared" si="56"/>
        <v>52.041214624931698</v>
      </c>
      <c r="O12" s="195">
        <f>J12/C12*100-100</f>
        <v>71.250774833026242</v>
      </c>
      <c r="P12" s="195">
        <f>L12-G12</f>
        <v>1689005.0678000012</v>
      </c>
      <c r="Q12" s="196">
        <v>6843657.0760605624</v>
      </c>
      <c r="R12" s="195">
        <v>1985742.617000001</v>
      </c>
      <c r="S12" s="195">
        <v>3135323.4512999994</v>
      </c>
      <c r="T12" s="195">
        <v>1483507.3402499999</v>
      </c>
      <c r="U12" s="195">
        <f t="shared" si="58"/>
        <v>157.89173402728042</v>
      </c>
      <c r="V12" s="195">
        <v>2055886.2224999999</v>
      </c>
      <c r="W12" s="195">
        <f t="shared" si="28"/>
        <v>138.58281430232378</v>
      </c>
      <c r="X12" s="195">
        <f t="shared" si="29"/>
        <v>103.53236138961302</v>
      </c>
      <c r="Y12" s="195">
        <v>4369291.2053000005</v>
      </c>
      <c r="Z12" s="195">
        <v>3554447.1333999997</v>
      </c>
      <c r="AA12" s="195">
        <v>3035568.4199000006</v>
      </c>
      <c r="AB12" s="195">
        <f t="shared" si="30"/>
        <v>85.40198534325458</v>
      </c>
      <c r="AC12" s="195">
        <f t="shared" si="31"/>
        <v>69.475076786317686</v>
      </c>
      <c r="AD12" s="195">
        <f>Y12/R12*100-100</f>
        <v>120.03310841467419</v>
      </c>
      <c r="AE12" s="195">
        <f>AA12-V12</f>
        <v>979682.19740000064</v>
      </c>
      <c r="AF12" s="195">
        <v>1536087.9870000009</v>
      </c>
      <c r="AG12" s="195">
        <v>2388213.3966999985</v>
      </c>
      <c r="AH12" s="195">
        <f t="shared" si="32"/>
        <v>1174197.8152499998</v>
      </c>
      <c r="AI12" s="195">
        <f t="shared" si="61"/>
        <v>155.47373698066667</v>
      </c>
      <c r="AJ12" s="195">
        <f t="shared" si="33"/>
        <v>1537014.7808999999</v>
      </c>
      <c r="AK12" s="195">
        <f t="shared" si="62"/>
        <v>130.89913479124914</v>
      </c>
      <c r="AL12" s="195">
        <f t="shared" si="63"/>
        <v>100.06033468836696</v>
      </c>
      <c r="AM12" s="195">
        <f t="shared" si="34"/>
        <v>2784645.2492999998</v>
      </c>
      <c r="AN12" s="195">
        <f t="shared" si="3"/>
        <v>2190639.0129499999</v>
      </c>
      <c r="AO12" s="195">
        <f t="shared" si="3"/>
        <v>1812200.4456000009</v>
      </c>
      <c r="AP12" s="195">
        <f t="shared" si="64"/>
        <v>82.724740812481983</v>
      </c>
      <c r="AQ12" s="195">
        <f t="shared" si="65"/>
        <v>65.078323569422324</v>
      </c>
      <c r="AR12" s="195">
        <f t="shared" si="66"/>
        <v>81.281624025876738</v>
      </c>
      <c r="AS12" s="195">
        <f>AO12-AJ12</f>
        <v>275185.66470000101</v>
      </c>
      <c r="AT12" s="195">
        <v>484029.20200000098</v>
      </c>
      <c r="AU12" s="195">
        <v>489487.97269999923</v>
      </c>
      <c r="AV12" s="195">
        <v>363021.90149999986</v>
      </c>
      <c r="AW12" s="195">
        <f t="shared" si="77"/>
        <v>101.12777714184243</v>
      </c>
      <c r="AX12" s="195">
        <v>245149.96890000001</v>
      </c>
      <c r="AY12" s="195">
        <f t="shared" si="36"/>
        <v>67.530352269944274</v>
      </c>
      <c r="AZ12" s="195">
        <f t="shared" si="37"/>
        <v>50.647764202458077</v>
      </c>
      <c r="BA12" s="195">
        <v>551033.61099999992</v>
      </c>
      <c r="BB12" s="195">
        <v>427738.32200000004</v>
      </c>
      <c r="BC12" s="195">
        <v>277714.2475000011</v>
      </c>
      <c r="BD12" s="195">
        <f t="shared" si="38"/>
        <v>64.926202123175926</v>
      </c>
      <c r="BE12" s="195">
        <f t="shared" si="39"/>
        <v>50.398785474449248</v>
      </c>
      <c r="BF12" s="195">
        <f t="shared" si="4"/>
        <v>13.843050940550228</v>
      </c>
      <c r="BG12" s="195">
        <f t="shared" si="40"/>
        <v>32564.278600001096</v>
      </c>
      <c r="BH12" s="195">
        <v>733177.58500000008</v>
      </c>
      <c r="BI12" s="195">
        <v>1386332.8509999996</v>
      </c>
      <c r="BJ12" s="195">
        <v>572182.71375</v>
      </c>
      <c r="BK12" s="195">
        <f t="shared" si="41"/>
        <v>189.08554753484444</v>
      </c>
      <c r="BL12" s="195">
        <v>943136.14800000004</v>
      </c>
      <c r="BM12" s="195"/>
      <c r="BN12" s="195">
        <f t="shared" si="42"/>
        <v>164.83128995960516</v>
      </c>
      <c r="BO12" s="195">
        <f t="shared" si="43"/>
        <v>128.63679513606513</v>
      </c>
      <c r="BP12" s="195">
        <v>1624757.7493</v>
      </c>
      <c r="BQ12" s="195">
        <v>1300667.0009499998</v>
      </c>
      <c r="BR12" s="195">
        <v>1147947.628</v>
      </c>
      <c r="BS12" s="195">
        <f t="shared" si="6"/>
        <v>88.258380289616454</v>
      </c>
      <c r="BT12" s="195">
        <f t="shared" si="7"/>
        <v>70.65346378526732</v>
      </c>
      <c r="BU12" s="197">
        <f>BP12/BH12*100-100</f>
        <v>121.60494026832529</v>
      </c>
      <c r="BV12" s="197">
        <f t="shared" si="9"/>
        <v>204811.47999999998</v>
      </c>
      <c r="BW12" s="197">
        <v>51413.5</v>
      </c>
      <c r="BX12" s="197">
        <v>107293.09750000002</v>
      </c>
      <c r="BY12" s="197">
        <v>38392.424999999996</v>
      </c>
      <c r="BZ12" s="197">
        <f t="shared" si="10"/>
        <v>208.68662413568427</v>
      </c>
      <c r="CA12" s="195">
        <v>79079.494499999972</v>
      </c>
      <c r="CB12" s="195">
        <f t="shared" si="68"/>
        <v>205.97681573904219</v>
      </c>
      <c r="CC12" s="195">
        <f t="shared" si="69"/>
        <v>153.81075884738436</v>
      </c>
      <c r="CD12" s="195">
        <v>150742.9</v>
      </c>
      <c r="CE12" s="195">
        <v>113397.19999999998</v>
      </c>
      <c r="CF12" s="195">
        <v>106848.38799999998</v>
      </c>
      <c r="CG12" s="195">
        <f t="shared" si="80"/>
        <v>94.224890914414104</v>
      </c>
      <c r="CH12" s="195">
        <f t="shared" si="81"/>
        <v>70.881207672135787</v>
      </c>
      <c r="CI12" s="195">
        <f t="shared" si="70"/>
        <v>193.19711748859737</v>
      </c>
      <c r="CJ12" s="195">
        <f t="shared" si="71"/>
        <v>27768.893500000006</v>
      </c>
      <c r="CK12" s="195">
        <v>23800</v>
      </c>
      <c r="CL12" s="195">
        <v>81860.599999999991</v>
      </c>
      <c r="CM12" s="195">
        <v>17850</v>
      </c>
      <c r="CN12" s="195">
        <f t="shared" si="72"/>
        <v>343.95210084033613</v>
      </c>
      <c r="CO12" s="195">
        <v>60562.9</v>
      </c>
      <c r="CP12" s="195">
        <f t="shared" si="73"/>
        <v>339.28795518207284</v>
      </c>
      <c r="CQ12" s="195">
        <f t="shared" si="74"/>
        <v>254.46596638655464</v>
      </c>
      <c r="CR12" s="195">
        <v>67800</v>
      </c>
      <c r="CS12" s="195">
        <v>49725</v>
      </c>
      <c r="CT12" s="195">
        <v>65944.7</v>
      </c>
      <c r="CU12" s="195">
        <f t="shared" si="15"/>
        <v>132.61880341880342</v>
      </c>
      <c r="CV12" s="195">
        <f t="shared" si="16"/>
        <v>97.263569321533922</v>
      </c>
      <c r="CW12" s="195">
        <f t="shared" si="17"/>
        <v>184.87394957983196</v>
      </c>
      <c r="CX12" s="195">
        <f t="shared" si="18"/>
        <v>5381.7999999999956</v>
      </c>
      <c r="CY12" s="195">
        <v>243667.69999999998</v>
      </c>
      <c r="CZ12" s="195">
        <v>323238.87549999997</v>
      </c>
      <c r="DA12" s="195">
        <v>182750.77499999997</v>
      </c>
      <c r="DB12" s="195">
        <f t="shared" si="19"/>
        <v>132.65561069440062</v>
      </c>
      <c r="DC12" s="198">
        <v>209086.26949999997</v>
      </c>
      <c r="DD12" s="198">
        <f t="shared" si="44"/>
        <v>114.41060619305172</v>
      </c>
      <c r="DE12" s="195">
        <f t="shared" si="45"/>
        <v>85.807954644788779</v>
      </c>
      <c r="DF12" s="198">
        <v>390310.98900000006</v>
      </c>
      <c r="DG12" s="198">
        <v>299111.49</v>
      </c>
      <c r="DH12" s="195">
        <v>213745.48209999996</v>
      </c>
      <c r="DI12" s="195">
        <f t="shared" si="46"/>
        <v>71.460137522634099</v>
      </c>
      <c r="DJ12" s="195">
        <f t="shared" si="47"/>
        <v>54.762865541559201</v>
      </c>
      <c r="DK12" s="195">
        <f t="shared" si="48"/>
        <v>60.181669133824499</v>
      </c>
      <c r="DL12" s="195">
        <f t="shared" si="49"/>
        <v>4659.2125999999989</v>
      </c>
      <c r="DM12" s="195">
        <v>307414.2</v>
      </c>
      <c r="DN12" s="195">
        <v>578848.82550000015</v>
      </c>
      <c r="DO12" s="195">
        <v>230327.02499999999</v>
      </c>
      <c r="DP12" s="195">
        <f t="shared" si="20"/>
        <v>188.29605968104275</v>
      </c>
      <c r="DQ12" s="195">
        <v>401808.04470000003</v>
      </c>
      <c r="DR12" s="195">
        <f t="shared" si="50"/>
        <v>174.45110694240071</v>
      </c>
      <c r="DS12" s="195">
        <f t="shared" si="51"/>
        <v>130.7057529222788</v>
      </c>
      <c r="DT12" s="195">
        <v>749365.1</v>
      </c>
      <c r="DU12" s="195">
        <v>572939.91775000014</v>
      </c>
      <c r="DV12" s="195">
        <v>443701.59820000007</v>
      </c>
      <c r="DW12" s="195">
        <f t="shared" si="21"/>
        <v>77.442954218038508</v>
      </c>
      <c r="DX12" s="195">
        <f t="shared" si="22"/>
        <v>59.210336616957484</v>
      </c>
      <c r="DY12" s="199">
        <v>361234.5</v>
      </c>
      <c r="DZ12" s="199">
        <v>270880.875</v>
      </c>
      <c r="EA12" s="199">
        <v>204743.77320000003</v>
      </c>
      <c r="EB12" s="195">
        <f t="shared" si="52"/>
        <v>75.584432898778857</v>
      </c>
      <c r="EC12" s="195">
        <f t="shared" si="53"/>
        <v>56.678908908202295</v>
      </c>
      <c r="ED12" s="195">
        <f t="shared" si="23"/>
        <v>143.76398357655566</v>
      </c>
      <c r="EE12" s="195">
        <f>DV12-DQ12</f>
        <v>41893.553500000038</v>
      </c>
    </row>
    <row r="13" spans="1:135" s="204" customFormat="1" ht="28.5" customHeight="1" x14ac:dyDescent="0.25">
      <c r="A13" s="193">
        <v>7</v>
      </c>
      <c r="B13" s="194" t="s">
        <v>50</v>
      </c>
      <c r="C13" s="195">
        <v>15867877.8551</v>
      </c>
      <c r="D13" s="195">
        <v>14617709.2882</v>
      </c>
      <c r="E13" s="195">
        <v>7524715.4706499986</v>
      </c>
      <c r="F13" s="195">
        <f t="shared" si="25"/>
        <v>92.121387760127035</v>
      </c>
      <c r="G13" s="195">
        <v>9283592.9799000006</v>
      </c>
      <c r="H13" s="195">
        <f t="shared" ref="H13" si="89">G13/E13*100</f>
        <v>123.37467132292868</v>
      </c>
      <c r="I13" s="195">
        <f t="shared" si="27"/>
        <v>58.505573742592276</v>
      </c>
      <c r="J13" s="195">
        <v>17332740.314433336</v>
      </c>
      <c r="K13" s="195">
        <v>8666370.1572166663</v>
      </c>
      <c r="L13" s="195">
        <v>11001439.7928</v>
      </c>
      <c r="M13" s="195">
        <f t="shared" si="55"/>
        <v>126.94403300600857</v>
      </c>
      <c r="N13" s="195">
        <f t="shared" si="56"/>
        <v>63.472016503004255</v>
      </c>
      <c r="O13" s="195">
        <f t="shared" ref="O13:O18" si="90">J13/C13*100-100</f>
        <v>9.2316217247823289</v>
      </c>
      <c r="P13" s="195">
        <f>L13-G13</f>
        <v>1717846.8128999993</v>
      </c>
      <c r="Q13" s="196">
        <v>5927280.2941783955</v>
      </c>
      <c r="R13" s="195">
        <v>5675227.7590000005</v>
      </c>
      <c r="S13" s="195">
        <v>5763743.7989000008</v>
      </c>
      <c r="T13" s="195">
        <v>4107583.6442500004</v>
      </c>
      <c r="U13" s="195">
        <f t="shared" si="58"/>
        <v>101.55969141079188</v>
      </c>
      <c r="V13" s="195">
        <v>3615813.8186999997</v>
      </c>
      <c r="W13" s="195">
        <f>V13/T13*100</f>
        <v>88.027758698513566</v>
      </c>
      <c r="X13" s="195">
        <f>V13/R13*100</f>
        <v>63.712223936138933</v>
      </c>
      <c r="Y13" s="195">
        <v>6680707.9340000004</v>
      </c>
      <c r="Z13" s="195">
        <v>4797073.8332500001</v>
      </c>
      <c r="AA13" s="195">
        <v>4780747.7618000004</v>
      </c>
      <c r="AB13" s="195">
        <f t="shared" si="30"/>
        <v>99.659666037724108</v>
      </c>
      <c r="AC13" s="195">
        <f t="shared" si="31"/>
        <v>71.560496417893546</v>
      </c>
      <c r="AD13" s="195">
        <f>Y13/R13*100-100</f>
        <v>17.71700128519899</v>
      </c>
      <c r="AE13" s="195">
        <f>AA13-V13</f>
        <v>1164933.9431000007</v>
      </c>
      <c r="AF13" s="195">
        <v>3585599.5590000004</v>
      </c>
      <c r="AG13" s="195">
        <v>3896036.5477999994</v>
      </c>
      <c r="AH13" s="195">
        <f t="shared" si="32"/>
        <v>2565485.9192500003</v>
      </c>
      <c r="AI13" s="195">
        <f t="shared" si="61"/>
        <v>108.6578822785938</v>
      </c>
      <c r="AJ13" s="195">
        <f t="shared" si="33"/>
        <v>2319623.6210999996</v>
      </c>
      <c r="AK13" s="195">
        <f t="shared" si="62"/>
        <v>90.416540729957433</v>
      </c>
      <c r="AL13" s="195">
        <f t="shared" si="63"/>
        <v>64.692768473759159</v>
      </c>
      <c r="AM13" s="195">
        <f t="shared" si="34"/>
        <v>3980180.1</v>
      </c>
      <c r="AN13" s="195">
        <f t="shared" si="3"/>
        <v>2841886.4950000001</v>
      </c>
      <c r="AO13" s="195">
        <f t="shared" si="3"/>
        <v>2981143.0418999996</v>
      </c>
      <c r="AP13" s="195">
        <f t="shared" si="64"/>
        <v>104.90014457456365</v>
      </c>
      <c r="AQ13" s="195">
        <f t="shared" si="65"/>
        <v>74.899702199405482</v>
      </c>
      <c r="AR13" s="195">
        <f t="shared" si="66"/>
        <v>11.004590292565908</v>
      </c>
      <c r="AS13" s="195">
        <f t="shared" si="85"/>
        <v>661519.42079999996</v>
      </c>
      <c r="AT13" s="195">
        <v>1308228.1000000001</v>
      </c>
      <c r="AU13" s="195">
        <v>1377938.2750999997</v>
      </c>
      <c r="AV13" s="195">
        <v>918541.32499999995</v>
      </c>
      <c r="AW13" s="195">
        <f t="shared" si="77"/>
        <v>105.32859484519554</v>
      </c>
      <c r="AX13" s="195">
        <v>714555.5469999999</v>
      </c>
      <c r="AY13" s="195">
        <f t="shared" si="36"/>
        <v>77.792422349642237</v>
      </c>
      <c r="AZ13" s="195">
        <f t="shared" si="37"/>
        <v>54.620103864150281</v>
      </c>
      <c r="BA13" s="195">
        <v>1501970.3</v>
      </c>
      <c r="BB13" s="195">
        <v>981412</v>
      </c>
      <c r="BC13" s="195">
        <v>942900.31759999972</v>
      </c>
      <c r="BD13" s="195">
        <f t="shared" si="38"/>
        <v>96.075890410958877</v>
      </c>
      <c r="BE13" s="195">
        <f t="shared" si="39"/>
        <v>62.777560754696658</v>
      </c>
      <c r="BF13" s="195">
        <f t="shared" si="4"/>
        <v>14.809512194394841</v>
      </c>
      <c r="BG13" s="195">
        <f t="shared" si="40"/>
        <v>228344.77059999981</v>
      </c>
      <c r="BH13" s="195">
        <v>1666199.5000000002</v>
      </c>
      <c r="BI13" s="195">
        <v>1829366.3023999997</v>
      </c>
      <c r="BJ13" s="195">
        <v>1219791.375</v>
      </c>
      <c r="BK13" s="195">
        <f t="shared" si="41"/>
        <v>109.79275305268064</v>
      </c>
      <c r="BL13" s="195">
        <v>1120909.9823999999</v>
      </c>
      <c r="BM13" s="195"/>
      <c r="BN13" s="195">
        <f t="shared" si="42"/>
        <v>91.893581588900801</v>
      </c>
      <c r="BO13" s="195">
        <f t="shared" si="43"/>
        <v>67.273455693630908</v>
      </c>
      <c r="BP13" s="195">
        <v>1786301.7</v>
      </c>
      <c r="BQ13" s="195">
        <v>1339726.2749999999</v>
      </c>
      <c r="BR13" s="195">
        <v>1470175.128</v>
      </c>
      <c r="BS13" s="195">
        <f t="shared" si="6"/>
        <v>109.73697802560454</v>
      </c>
      <c r="BT13" s="195">
        <f t="shared" si="7"/>
        <v>82.3027335192034</v>
      </c>
      <c r="BU13" s="197">
        <f t="shared" si="8"/>
        <v>7.2081524451303522</v>
      </c>
      <c r="BV13" s="197">
        <f t="shared" si="9"/>
        <v>349265.14560000016</v>
      </c>
      <c r="BW13" s="197">
        <v>258318.4</v>
      </c>
      <c r="BX13" s="197">
        <v>313712.55499999993</v>
      </c>
      <c r="BY13" s="197">
        <v>186784.32500000001</v>
      </c>
      <c r="BZ13" s="197">
        <f t="shared" si="10"/>
        <v>121.44413831922152</v>
      </c>
      <c r="CA13" s="195">
        <v>250743.94699999999</v>
      </c>
      <c r="CB13" s="195">
        <f t="shared" si="68"/>
        <v>134.24249973866918</v>
      </c>
      <c r="CC13" s="195">
        <f t="shared" si="69"/>
        <v>97.067784176427224</v>
      </c>
      <c r="CD13" s="195">
        <v>324298.09999999998</v>
      </c>
      <c r="CE13" s="195">
        <v>243223.57500000001</v>
      </c>
      <c r="CF13" s="195">
        <v>288541.41200000001</v>
      </c>
      <c r="CG13" s="195">
        <f t="shared" si="80"/>
        <v>118.63217288866838</v>
      </c>
      <c r="CH13" s="195">
        <f t="shared" si="81"/>
        <v>88.974129666501284</v>
      </c>
      <c r="CI13" s="195">
        <f t="shared" si="70"/>
        <v>25.542005524964523</v>
      </c>
      <c r="CJ13" s="195">
        <f t="shared" si="71"/>
        <v>37797.465000000026</v>
      </c>
      <c r="CK13" s="195">
        <v>88400</v>
      </c>
      <c r="CL13" s="195">
        <v>99188.87</v>
      </c>
      <c r="CM13" s="195">
        <v>66300</v>
      </c>
      <c r="CN13" s="195">
        <f t="shared" si="72"/>
        <v>112.20460407239818</v>
      </c>
      <c r="CO13" s="195">
        <v>72776.069999999992</v>
      </c>
      <c r="CP13" s="195">
        <f t="shared" si="73"/>
        <v>109.76782805429863</v>
      </c>
      <c r="CQ13" s="195">
        <f t="shared" si="74"/>
        <v>82.325871040723968</v>
      </c>
      <c r="CR13" s="195">
        <v>96500</v>
      </c>
      <c r="CS13" s="195">
        <v>83637.01999999999</v>
      </c>
      <c r="CT13" s="195">
        <v>83637.01999999999</v>
      </c>
      <c r="CU13" s="195">
        <f t="shared" si="15"/>
        <v>100</v>
      </c>
      <c r="CV13" s="195">
        <f t="shared" si="16"/>
        <v>86.670487046632118</v>
      </c>
      <c r="CW13" s="195">
        <f t="shared" si="17"/>
        <v>9.1628959276017952</v>
      </c>
      <c r="CX13" s="195">
        <f t="shared" si="18"/>
        <v>10860.949999999997</v>
      </c>
      <c r="CY13" s="195">
        <v>264453.55900000001</v>
      </c>
      <c r="CZ13" s="195">
        <v>275830.54529999994</v>
      </c>
      <c r="DA13" s="195">
        <v>174068.89424999998</v>
      </c>
      <c r="DB13" s="195">
        <f t="shared" si="19"/>
        <v>104.30207343135054</v>
      </c>
      <c r="DC13" s="198">
        <v>160638.07469999997</v>
      </c>
      <c r="DD13" s="198">
        <f t="shared" si="44"/>
        <v>92.284193216790072</v>
      </c>
      <c r="DE13" s="195">
        <f t="shared" si="45"/>
        <v>60.743396801855845</v>
      </c>
      <c r="DF13" s="198">
        <v>271110</v>
      </c>
      <c r="DG13" s="198">
        <v>193887.625</v>
      </c>
      <c r="DH13" s="195">
        <v>195889.1643</v>
      </c>
      <c r="DI13" s="195">
        <f t="shared" si="46"/>
        <v>101.03231926225307</v>
      </c>
      <c r="DJ13" s="195">
        <f t="shared" si="47"/>
        <v>72.254496071705205</v>
      </c>
      <c r="DK13" s="195">
        <f t="shared" si="48"/>
        <v>2.5170547997805528</v>
      </c>
      <c r="DL13" s="195">
        <f t="shared" si="49"/>
        <v>35251.089600000036</v>
      </c>
      <c r="DM13" s="195">
        <v>1347992.4</v>
      </c>
      <c r="DN13" s="195">
        <v>1249792.6868000003</v>
      </c>
      <c r="DO13" s="195">
        <v>1022139.6</v>
      </c>
      <c r="DP13" s="195">
        <f t="shared" si="20"/>
        <v>92.71511373506263</v>
      </c>
      <c r="DQ13" s="195">
        <v>846671.59</v>
      </c>
      <c r="DR13" s="195">
        <f t="shared" si="50"/>
        <v>82.833263675529253</v>
      </c>
      <c r="DS13" s="195">
        <f t="shared" si="51"/>
        <v>62.809819254173838</v>
      </c>
      <c r="DT13" s="195">
        <v>1539505.0999999999</v>
      </c>
      <c r="DU13" s="195">
        <v>1131831.6516666666</v>
      </c>
      <c r="DV13" s="195">
        <v>1019138.6363</v>
      </c>
      <c r="DW13" s="195">
        <f t="shared" si="21"/>
        <v>90.043305892645634</v>
      </c>
      <c r="DX13" s="195">
        <f t="shared" si="22"/>
        <v>66.199107511888073</v>
      </c>
      <c r="DY13" s="199">
        <v>610328.9</v>
      </c>
      <c r="DZ13" s="199">
        <v>422298.71666666667</v>
      </c>
      <c r="EA13" s="199">
        <v>394644.5845</v>
      </c>
      <c r="EB13" s="195">
        <f t="shared" si="52"/>
        <v>93.451523512799369</v>
      </c>
      <c r="EC13" s="195">
        <f t="shared" si="53"/>
        <v>64.660969601799948</v>
      </c>
      <c r="ED13" s="195">
        <f t="shared" si="23"/>
        <v>14.207253690747805</v>
      </c>
      <c r="EE13" s="195">
        <f>DV13-DQ13</f>
        <v>172467.04630000005</v>
      </c>
    </row>
    <row r="14" spans="1:135" s="204" customFormat="1" ht="28.5" customHeight="1" x14ac:dyDescent="0.25">
      <c r="A14" s="193">
        <v>8</v>
      </c>
      <c r="B14" s="194" t="s">
        <v>51</v>
      </c>
      <c r="C14" s="195">
        <v>11614972.049000001</v>
      </c>
      <c r="D14" s="195">
        <v>10779395.183099998</v>
      </c>
      <c r="E14" s="195">
        <v>8403790.7501496077</v>
      </c>
      <c r="F14" s="195">
        <f t="shared" si="25"/>
        <v>92.806036360871474</v>
      </c>
      <c r="G14" s="195">
        <v>7439253.3158999989</v>
      </c>
      <c r="H14" s="195">
        <f t="shared" ref="H14" si="91">G14/E14*100</f>
        <v>88.522591019624826</v>
      </c>
      <c r="I14" s="195">
        <f t="shared" si="27"/>
        <v>64.048826674021029</v>
      </c>
      <c r="J14" s="200">
        <v>15537509.048999999</v>
      </c>
      <c r="K14" s="200">
        <v>12085599.574587302</v>
      </c>
      <c r="L14" s="200">
        <v>10883947.541000001</v>
      </c>
      <c r="M14" s="195">
        <f t="shared" si="55"/>
        <v>90.057158305045576</v>
      </c>
      <c r="N14" s="195">
        <f t="shared" si="56"/>
        <v>70.049500899248045</v>
      </c>
      <c r="O14" s="195">
        <f t="shared" si="90"/>
        <v>33.771385617219039</v>
      </c>
      <c r="P14" s="195">
        <f t="shared" si="76"/>
        <v>3444694.2251000023</v>
      </c>
      <c r="Q14" s="196">
        <v>6995031.0515063433</v>
      </c>
      <c r="R14" s="195">
        <v>3538203.1589999995</v>
      </c>
      <c r="S14" s="195">
        <v>3346349.8281999999</v>
      </c>
      <c r="T14" s="195">
        <v>2535291.9241496064</v>
      </c>
      <c r="U14" s="195">
        <f t="shared" si="58"/>
        <v>94.577662101962986</v>
      </c>
      <c r="V14" s="195">
        <v>2140216.8238999997</v>
      </c>
      <c r="W14" s="195">
        <f t="shared" si="28"/>
        <v>84.416977923277074</v>
      </c>
      <c r="X14" s="195">
        <f t="shared" si="29"/>
        <v>60.488805411187528</v>
      </c>
      <c r="Y14" s="200">
        <v>4809352.5999999996</v>
      </c>
      <c r="Z14" s="200">
        <v>3824249.066587301</v>
      </c>
      <c r="AA14" s="200">
        <v>3450126.3929999997</v>
      </c>
      <c r="AB14" s="195">
        <f t="shared" si="30"/>
        <v>90.217094465524383</v>
      </c>
      <c r="AC14" s="195">
        <f t="shared" si="31"/>
        <v>71.737854966175689</v>
      </c>
      <c r="AD14" s="195">
        <f t="shared" si="59"/>
        <v>35.926411906750559</v>
      </c>
      <c r="AE14" s="195">
        <f t="shared" si="60"/>
        <v>1309909.5691</v>
      </c>
      <c r="AF14" s="195">
        <v>2663005.0589999999</v>
      </c>
      <c r="AG14" s="195">
        <v>2501563.0153999999</v>
      </c>
      <c r="AH14" s="195">
        <f t="shared" si="32"/>
        <v>1876717.9379291339</v>
      </c>
      <c r="AI14" s="195">
        <f t="shared" si="61"/>
        <v>93.937599064846538</v>
      </c>
      <c r="AJ14" s="195">
        <f t="shared" si="33"/>
        <v>1553018.4776999999</v>
      </c>
      <c r="AK14" s="195">
        <f t="shared" si="62"/>
        <v>82.751832138061175</v>
      </c>
      <c r="AL14" s="195">
        <f t="shared" si="63"/>
        <v>58.318269897811717</v>
      </c>
      <c r="AM14" s="195">
        <f t="shared" si="34"/>
        <v>2870007.2919999994</v>
      </c>
      <c r="AN14" s="195">
        <f>BB14+BQ14+CE14+CS14+DG14</f>
        <v>2119268.523269841</v>
      </c>
      <c r="AO14" s="195">
        <f t="shared" si="3"/>
        <v>1726668.8203999999</v>
      </c>
      <c r="AP14" s="195">
        <f t="shared" si="64"/>
        <v>81.47475421075498</v>
      </c>
      <c r="AQ14" s="195">
        <f>AO14/AM14*100</f>
        <v>60.162523810061465</v>
      </c>
      <c r="AR14" s="195">
        <f t="shared" si="66"/>
        <v>7.7732572193359744</v>
      </c>
      <c r="AS14" s="195">
        <f t="shared" si="67"/>
        <v>173650.34269999992</v>
      </c>
      <c r="AT14" s="195">
        <v>580021.94999999995</v>
      </c>
      <c r="AU14" s="195">
        <v>534646.91950000008</v>
      </c>
      <c r="AV14" s="195">
        <v>388073.820996063</v>
      </c>
      <c r="AW14" s="195">
        <f t="shared" si="77"/>
        <v>92.177014938831221</v>
      </c>
      <c r="AX14" s="195">
        <v>285601.95550000004</v>
      </c>
      <c r="AY14" s="195">
        <f t="shared" si="36"/>
        <v>73.594749258517353</v>
      </c>
      <c r="AZ14" s="195">
        <f t="shared" si="37"/>
        <v>49.239852991770412</v>
      </c>
      <c r="BA14" s="195">
        <v>703721.16499999992</v>
      </c>
      <c r="BB14" s="195">
        <v>513697.97767857148</v>
      </c>
      <c r="BC14" s="195">
        <v>351030.36989999999</v>
      </c>
      <c r="BD14" s="195">
        <f t="shared" si="38"/>
        <v>68.333998799513466</v>
      </c>
      <c r="BE14" s="195">
        <f t="shared" si="39"/>
        <v>49.882025347354734</v>
      </c>
      <c r="BF14" s="195">
        <f t="shared" si="4"/>
        <v>21.326643758912908</v>
      </c>
      <c r="BG14" s="195">
        <f t="shared" si="40"/>
        <v>65428.414399999951</v>
      </c>
      <c r="BH14" s="195">
        <v>1488101.959</v>
      </c>
      <c r="BI14" s="195">
        <v>1403032.1431</v>
      </c>
      <c r="BJ14" s="195">
        <v>1062891.7785472441</v>
      </c>
      <c r="BK14" s="195">
        <f t="shared" si="41"/>
        <v>94.283334190543854</v>
      </c>
      <c r="BL14" s="195">
        <v>878103.12199999986</v>
      </c>
      <c r="BM14" s="195"/>
      <c r="BN14" s="195">
        <f t="shared" si="42"/>
        <v>82.61453703218848</v>
      </c>
      <c r="BO14" s="195">
        <f t="shared" si="43"/>
        <v>59.008263290647264</v>
      </c>
      <c r="BP14" s="195">
        <v>1530392.9469999999</v>
      </c>
      <c r="BQ14" s="195">
        <v>1137718.3392420635</v>
      </c>
      <c r="BR14" s="195">
        <v>939030.2095</v>
      </c>
      <c r="BS14" s="195">
        <f t="shared" si="6"/>
        <v>82.536263775581958</v>
      </c>
      <c r="BT14" s="195">
        <f t="shared" si="7"/>
        <v>61.358764841458722</v>
      </c>
      <c r="BU14" s="197">
        <f t="shared" si="8"/>
        <v>2.8419415581187195</v>
      </c>
      <c r="BV14" s="197">
        <f t="shared" si="9"/>
        <v>60927.08750000014</v>
      </c>
      <c r="BW14" s="197">
        <v>143855.40000000002</v>
      </c>
      <c r="BX14" s="197">
        <v>142720.93099999998</v>
      </c>
      <c r="BY14" s="197">
        <v>114500.71496062992</v>
      </c>
      <c r="BZ14" s="197">
        <f t="shared" si="10"/>
        <v>99.211382402050916</v>
      </c>
      <c r="CA14" s="195">
        <v>108765.6332</v>
      </c>
      <c r="CB14" s="195">
        <f t="shared" si="68"/>
        <v>94.991226244655437</v>
      </c>
      <c r="CC14" s="195">
        <f t="shared" si="69"/>
        <v>75.607612366306711</v>
      </c>
      <c r="CD14" s="195">
        <v>162966.99400000001</v>
      </c>
      <c r="CE14" s="195">
        <v>120189.32292857143</v>
      </c>
      <c r="CF14" s="195">
        <v>132713.95550000001</v>
      </c>
      <c r="CG14" s="195">
        <f t="shared" si="80"/>
        <v>110.42075308043127</v>
      </c>
      <c r="CH14" s="195">
        <f t="shared" si="81"/>
        <v>81.43609466098394</v>
      </c>
      <c r="CI14" s="195">
        <f t="shared" si="70"/>
        <v>13.285280914028945</v>
      </c>
      <c r="CJ14" s="195">
        <f t="shared" si="71"/>
        <v>23948.322300000014</v>
      </c>
      <c r="CK14" s="195">
        <v>49950</v>
      </c>
      <c r="CL14" s="195">
        <v>73650.419999999984</v>
      </c>
      <c r="CM14" s="195">
        <v>37146.771653543306</v>
      </c>
      <c r="CN14" s="195">
        <f t="shared" si="72"/>
        <v>147.44828828828827</v>
      </c>
      <c r="CO14" s="195">
        <v>53997.821999999993</v>
      </c>
      <c r="CP14" s="195">
        <f t="shared" si="73"/>
        <v>145.3634315886757</v>
      </c>
      <c r="CQ14" s="195">
        <f t="shared" si="74"/>
        <v>108.10374774774773</v>
      </c>
      <c r="CR14" s="195">
        <v>61950</v>
      </c>
      <c r="CS14" s="195">
        <v>45073.015873015873</v>
      </c>
      <c r="CT14" s="195">
        <v>61120.815999999999</v>
      </c>
      <c r="CU14" s="195">
        <f t="shared" si="15"/>
        <v>135.60400788843498</v>
      </c>
      <c r="CV14" s="195">
        <f t="shared" si="16"/>
        <v>98.661527037933823</v>
      </c>
      <c r="CW14" s="195">
        <f t="shared" si="17"/>
        <v>24.024024024024015</v>
      </c>
      <c r="CX14" s="195">
        <f t="shared" si="18"/>
        <v>7122.9940000000061</v>
      </c>
      <c r="CY14" s="195">
        <v>401075.75</v>
      </c>
      <c r="CZ14" s="195">
        <v>347512.6018</v>
      </c>
      <c r="DA14" s="195">
        <v>274104.85177165351</v>
      </c>
      <c r="DB14" s="195">
        <f t="shared" si="19"/>
        <v>86.645129205642576</v>
      </c>
      <c r="DC14" s="198">
        <v>226549.94500000001</v>
      </c>
      <c r="DD14" s="198">
        <f t="shared" si="44"/>
        <v>82.650833626516857</v>
      </c>
      <c r="DE14" s="195">
        <f t="shared" si="45"/>
        <v>56.485575355777563</v>
      </c>
      <c r="DF14" s="198">
        <v>410976.18599999999</v>
      </c>
      <c r="DG14" s="198">
        <v>302589.8675476191</v>
      </c>
      <c r="DH14" s="195">
        <v>242773.46949999998</v>
      </c>
      <c r="DI14" s="195">
        <f t="shared" si="46"/>
        <v>80.231856891835378</v>
      </c>
      <c r="DJ14" s="195">
        <f t="shared" si="47"/>
        <v>59.072393430601352</v>
      </c>
      <c r="DK14" s="195">
        <f t="shared" si="48"/>
        <v>2.4684703575322118</v>
      </c>
      <c r="DL14" s="195">
        <f t="shared" si="49"/>
        <v>16223.52449999997</v>
      </c>
      <c r="DM14" s="195">
        <v>783980.1</v>
      </c>
      <c r="DN14" s="195">
        <v>693962.28350000002</v>
      </c>
      <c r="DO14" s="195">
        <v>594136.30905511801</v>
      </c>
      <c r="DP14" s="195">
        <f t="shared" si="20"/>
        <v>88.517844202933219</v>
      </c>
      <c r="DQ14" s="195">
        <v>474012.41689999995</v>
      </c>
      <c r="DR14" s="195">
        <f t="shared" si="50"/>
        <v>79.781762143748367</v>
      </c>
      <c r="DS14" s="195">
        <f t="shared" si="51"/>
        <v>60.462302155373578</v>
      </c>
      <c r="DT14" s="195">
        <v>763897.20000000007</v>
      </c>
      <c r="DU14" s="195">
        <v>565096.77182539681</v>
      </c>
      <c r="DV14" s="195">
        <v>493011.27940000006</v>
      </c>
      <c r="DW14" s="195">
        <f t="shared" si="21"/>
        <v>87.243690635049376</v>
      </c>
      <c r="DX14" s="195">
        <f t="shared" si="22"/>
        <v>64.538956210338256</v>
      </c>
      <c r="DY14" s="199">
        <v>339946.5</v>
      </c>
      <c r="DZ14" s="199">
        <v>252407.30079365079</v>
      </c>
      <c r="EA14" s="199">
        <v>190573.41740000001</v>
      </c>
      <c r="EB14" s="195">
        <f t="shared" si="52"/>
        <v>75.502339591911607</v>
      </c>
      <c r="EC14" s="195">
        <f t="shared" si="53"/>
        <v>56.059826296196611</v>
      </c>
      <c r="ED14" s="195">
        <f t="shared" si="23"/>
        <v>-2.5616594094671399</v>
      </c>
      <c r="EE14" s="195">
        <f t="shared" si="24"/>
        <v>18998.862500000105</v>
      </c>
    </row>
    <row r="15" spans="1:135" s="204" customFormat="1" ht="28.5" customHeight="1" x14ac:dyDescent="0.25">
      <c r="A15" s="193">
        <v>9</v>
      </c>
      <c r="B15" s="194" t="s">
        <v>52</v>
      </c>
      <c r="C15" s="195">
        <v>16439473.682400001</v>
      </c>
      <c r="D15" s="195">
        <v>11592957.909799999</v>
      </c>
      <c r="E15" s="195">
        <v>7682257.1611499991</v>
      </c>
      <c r="F15" s="195">
        <f t="shared" si="25"/>
        <v>70.519033235299673</v>
      </c>
      <c r="G15" s="195">
        <v>7522620.1908</v>
      </c>
      <c r="H15" s="195">
        <f t="shared" ref="H15" si="92">G15/E15*100</f>
        <v>97.922004340634402</v>
      </c>
      <c r="I15" s="195">
        <f t="shared" si="27"/>
        <v>45.759495322856175</v>
      </c>
      <c r="J15" s="195">
        <v>19382229.298700001</v>
      </c>
      <c r="K15" s="195">
        <v>9258160.8040999994</v>
      </c>
      <c r="L15" s="195">
        <v>9089270.0145999994</v>
      </c>
      <c r="M15" s="195">
        <f t="shared" si="55"/>
        <v>98.17576305841213</v>
      </c>
      <c r="N15" s="195">
        <f t="shared" si="56"/>
        <v>46.894863715236475</v>
      </c>
      <c r="O15" s="195">
        <f>J15/C15*100-100</f>
        <v>17.900546411351954</v>
      </c>
      <c r="P15" s="195">
        <f t="shared" si="76"/>
        <v>1566649.8237999994</v>
      </c>
      <c r="Q15" s="196">
        <v>4737698.1485548392</v>
      </c>
      <c r="R15" s="195">
        <v>2992742.8760000002</v>
      </c>
      <c r="S15" s="195">
        <v>3031189.1726000002</v>
      </c>
      <c r="T15" s="195">
        <v>2113795.5297499998</v>
      </c>
      <c r="U15" s="195">
        <f t="shared" si="58"/>
        <v>101.2846508434893</v>
      </c>
      <c r="V15" s="195">
        <v>1970023.7894000001</v>
      </c>
      <c r="W15" s="195">
        <f t="shared" si="28"/>
        <v>93.198408345247856</v>
      </c>
      <c r="X15" s="195">
        <f t="shared" si="29"/>
        <v>65.82669714790427</v>
      </c>
      <c r="Y15" s="195">
        <v>4279694.0529999994</v>
      </c>
      <c r="Z15" s="195">
        <v>3305163.5091000004</v>
      </c>
      <c r="AA15" s="195">
        <v>3132374.0546000004</v>
      </c>
      <c r="AB15" s="195">
        <f>AA15*100/Z15</f>
        <v>94.772135961677407</v>
      </c>
      <c r="AC15" s="195">
        <f>AA15/Y15*100</f>
        <v>73.191541633782322</v>
      </c>
      <c r="AD15" s="195">
        <f t="shared" si="59"/>
        <v>43.002397142787459</v>
      </c>
      <c r="AE15" s="195">
        <f>AA15-V15</f>
        <v>1162350.2652000003</v>
      </c>
      <c r="AF15" s="195">
        <v>2203729.0410000002</v>
      </c>
      <c r="AG15" s="195">
        <v>2202383.0476000002</v>
      </c>
      <c r="AH15" s="195">
        <f t="shared" si="32"/>
        <v>1537672.7397499997</v>
      </c>
      <c r="AI15" s="195">
        <f t="shared" si="61"/>
        <v>99.938922010149241</v>
      </c>
      <c r="AJ15" s="195">
        <f t="shared" si="33"/>
        <v>1367609.4286</v>
      </c>
      <c r="AK15" s="195">
        <f t="shared" si="62"/>
        <v>88.940214211142916</v>
      </c>
      <c r="AL15" s="195">
        <f t="shared" si="63"/>
        <v>62.058873988401544</v>
      </c>
      <c r="AM15" s="195">
        <f t="shared" si="34"/>
        <v>2388822.6179999989</v>
      </c>
      <c r="AN15" s="195">
        <f t="shared" si="3"/>
        <v>1623800.4962500001</v>
      </c>
      <c r="AO15" s="195">
        <f t="shared" si="3"/>
        <v>1468349.2750000004</v>
      </c>
      <c r="AP15" s="195">
        <f t="shared" si="64"/>
        <v>90.42670441294986</v>
      </c>
      <c r="AQ15" s="195">
        <f t="shared" si="65"/>
        <v>61.46748879284101</v>
      </c>
      <c r="AR15" s="195">
        <f t="shared" si="66"/>
        <v>8.3991077649005206</v>
      </c>
      <c r="AS15" s="195">
        <f t="shared" si="67"/>
        <v>100739.84640000039</v>
      </c>
      <c r="AT15" s="195">
        <v>409273.34999999992</v>
      </c>
      <c r="AU15" s="195">
        <v>337943.58710000024</v>
      </c>
      <c r="AV15" s="195">
        <v>289070.96674999991</v>
      </c>
      <c r="AW15" s="195">
        <f t="shared" si="77"/>
        <v>82.571608217344306</v>
      </c>
      <c r="AX15" s="195">
        <v>167009.40590000004</v>
      </c>
      <c r="AY15" s="195">
        <f>AX15/AV15*100</f>
        <v>57.774534667964915</v>
      </c>
      <c r="AZ15" s="195">
        <f t="shared" si="37"/>
        <v>40.80632318229371</v>
      </c>
      <c r="BA15" s="195">
        <v>316163.95799999917</v>
      </c>
      <c r="BB15" s="195">
        <v>198962.39475000004</v>
      </c>
      <c r="BC15" s="195">
        <v>133966.84040000057</v>
      </c>
      <c r="BD15" s="195">
        <f t="shared" si="38"/>
        <v>67.332744244625928</v>
      </c>
      <c r="BE15" s="195">
        <f t="shared" si="39"/>
        <v>42.372584543618636</v>
      </c>
      <c r="BF15" s="195">
        <f t="shared" si="4"/>
        <v>-22.749927890491961</v>
      </c>
      <c r="BG15" s="195">
        <f>BC15-AX15</f>
        <v>-33042.565499999473</v>
      </c>
      <c r="BH15" s="195">
        <v>575211.56400000001</v>
      </c>
      <c r="BI15" s="195">
        <v>622139.5919</v>
      </c>
      <c r="BJ15" s="195">
        <v>422108.67300000001</v>
      </c>
      <c r="BK15" s="195">
        <f t="shared" si="41"/>
        <v>108.15839437817701</v>
      </c>
      <c r="BL15" s="195">
        <v>370477.68829999998</v>
      </c>
      <c r="BM15" s="195"/>
      <c r="BN15" s="195">
        <f t="shared" si="42"/>
        <v>87.768319392006418</v>
      </c>
      <c r="BO15" s="195">
        <f t="shared" si="43"/>
        <v>64.407204494240659</v>
      </c>
      <c r="BP15" s="195">
        <v>740031.19699999993</v>
      </c>
      <c r="BQ15" s="195">
        <v>486023.32274999999</v>
      </c>
      <c r="BR15" s="195">
        <v>464974.94910000003</v>
      </c>
      <c r="BS15" s="195">
        <f t="shared" si="6"/>
        <v>95.669266748166564</v>
      </c>
      <c r="BT15" s="195">
        <f t="shared" si="7"/>
        <v>62.831803711107611</v>
      </c>
      <c r="BU15" s="197">
        <f t="shared" si="8"/>
        <v>28.653741217205408</v>
      </c>
      <c r="BV15" s="197">
        <f>BR15-BL15</f>
        <v>94497.260800000047</v>
      </c>
      <c r="BW15" s="197">
        <v>92040.2</v>
      </c>
      <c r="BX15" s="197">
        <v>101247.63600000001</v>
      </c>
      <c r="BY15" s="197">
        <v>69669.649999999994</v>
      </c>
      <c r="BZ15" s="197">
        <f t="shared" si="10"/>
        <v>110.00371142174833</v>
      </c>
      <c r="CA15" s="195">
        <v>80782.028000000006</v>
      </c>
      <c r="CB15" s="195">
        <f t="shared" si="68"/>
        <v>115.95009878763567</v>
      </c>
      <c r="CC15" s="195">
        <f t="shared" si="69"/>
        <v>87.768201285959833</v>
      </c>
      <c r="CD15" s="195">
        <v>103809.28</v>
      </c>
      <c r="CE15" s="195">
        <v>82201.391499999998</v>
      </c>
      <c r="CF15" s="195">
        <v>82201.391499999998</v>
      </c>
      <c r="CG15" s="195">
        <f t="shared" si="80"/>
        <v>100</v>
      </c>
      <c r="CH15" s="195">
        <f t="shared" si="81"/>
        <v>79.18501265012145</v>
      </c>
      <c r="CI15" s="195">
        <f t="shared" si="70"/>
        <v>12.786890945478177</v>
      </c>
      <c r="CJ15" s="195">
        <f t="shared" si="71"/>
        <v>1419.3634999999922</v>
      </c>
      <c r="CK15" s="195">
        <v>27050</v>
      </c>
      <c r="CL15" s="195">
        <v>42044.858999999997</v>
      </c>
      <c r="CM15" s="195">
        <v>25925</v>
      </c>
      <c r="CN15" s="195">
        <f t="shared" si="72"/>
        <v>155.43385951940849</v>
      </c>
      <c r="CO15" s="195">
        <v>32288.7</v>
      </c>
      <c r="CP15" s="195">
        <f t="shared" si="73"/>
        <v>124.54657666345229</v>
      </c>
      <c r="CQ15" s="195">
        <f t="shared" si="74"/>
        <v>119.36672828096118</v>
      </c>
      <c r="CR15" s="195">
        <v>38003.675999999999</v>
      </c>
      <c r="CS15" s="195">
        <v>28502.757000000001</v>
      </c>
      <c r="CT15" s="195">
        <v>33127.199999999997</v>
      </c>
      <c r="CU15" s="195">
        <f t="shared" si="15"/>
        <v>116.22454627810212</v>
      </c>
      <c r="CV15" s="195">
        <f t="shared" si="16"/>
        <v>87.168409708576604</v>
      </c>
      <c r="CW15" s="195">
        <f t="shared" si="17"/>
        <v>40.49418114602588</v>
      </c>
      <c r="CX15" s="195">
        <f t="shared" si="18"/>
        <v>838.49999999999636</v>
      </c>
      <c r="CY15" s="195">
        <v>1100153.9270000001</v>
      </c>
      <c r="CZ15" s="195">
        <v>1099007.3736</v>
      </c>
      <c r="DA15" s="195">
        <v>730898.45</v>
      </c>
      <c r="DB15" s="195">
        <f t="shared" si="19"/>
        <v>99.895782456267142</v>
      </c>
      <c r="DC15" s="198">
        <v>717051.60639999993</v>
      </c>
      <c r="DD15" s="198">
        <f t="shared" si="44"/>
        <v>98.105503767315412</v>
      </c>
      <c r="DE15" s="195">
        <f t="shared" si="45"/>
        <v>65.177389163652904</v>
      </c>
      <c r="DF15" s="198">
        <v>1190814.507</v>
      </c>
      <c r="DG15" s="198">
        <v>828110.63025000005</v>
      </c>
      <c r="DH15" s="195">
        <v>754078.89399999985</v>
      </c>
      <c r="DI15" s="195">
        <f t="shared" si="46"/>
        <v>91.060163516117328</v>
      </c>
      <c r="DJ15" s="195">
        <f t="shared" si="47"/>
        <v>63.324631129976638</v>
      </c>
      <c r="DK15" s="195">
        <f t="shared" si="48"/>
        <v>8.2407177554891149</v>
      </c>
      <c r="DL15" s="195">
        <f t="shared" si="49"/>
        <v>37027.287599999923</v>
      </c>
      <c r="DM15" s="195">
        <v>505312.12</v>
      </c>
      <c r="DN15" s="195">
        <v>523190.1335</v>
      </c>
      <c r="DO15" s="195">
        <v>378632.33999999997</v>
      </c>
      <c r="DP15" s="195">
        <f t="shared" si="20"/>
        <v>103.53801399024429</v>
      </c>
      <c r="DQ15" s="195">
        <v>365615.69840000005</v>
      </c>
      <c r="DR15" s="195">
        <f t="shared" si="50"/>
        <v>96.562194977851092</v>
      </c>
      <c r="DS15" s="195">
        <f t="shared" si="51"/>
        <v>72.354428862699763</v>
      </c>
      <c r="DT15" s="195">
        <v>537252.68299999996</v>
      </c>
      <c r="DU15" s="195">
        <v>408819.51224999997</v>
      </c>
      <c r="DV15" s="195">
        <v>389151.60060000001</v>
      </c>
      <c r="DW15" s="195">
        <f t="shared" si="21"/>
        <v>95.189096640286408</v>
      </c>
      <c r="DX15" s="195">
        <f t="shared" si="22"/>
        <v>72.433626283072471</v>
      </c>
      <c r="DY15" s="199">
        <v>298337.82</v>
      </c>
      <c r="DZ15" s="199">
        <v>224128.36499999999</v>
      </c>
      <c r="EA15" s="199">
        <v>235647.83260000002</v>
      </c>
      <c r="EB15" s="195">
        <f t="shared" si="52"/>
        <v>105.13967413272303</v>
      </c>
      <c r="EC15" s="195">
        <f t="shared" si="53"/>
        <v>78.986912420289187</v>
      </c>
      <c r="ED15" s="195">
        <f t="shared" si="23"/>
        <v>6.3209572333234263</v>
      </c>
      <c r="EE15" s="195">
        <f t="shared" si="24"/>
        <v>23535.902199999953</v>
      </c>
    </row>
    <row r="16" spans="1:135" s="204" customFormat="1" ht="27" customHeight="1" x14ac:dyDescent="0.25">
      <c r="A16" s="193">
        <v>10</v>
      </c>
      <c r="B16" s="194" t="s">
        <v>53</v>
      </c>
      <c r="C16" s="195">
        <v>4369503.9173000008</v>
      </c>
      <c r="D16" s="195">
        <v>3980702.2481</v>
      </c>
      <c r="E16" s="195">
        <v>2514240.0134750004</v>
      </c>
      <c r="F16" s="195">
        <f>D16/C16*100</f>
        <v>91.101926521666826</v>
      </c>
      <c r="G16" s="195">
        <v>2361420.0066000004</v>
      </c>
      <c r="H16" s="195">
        <f>G16/E16*100</f>
        <v>93.92182106497529</v>
      </c>
      <c r="I16" s="195">
        <f t="shared" si="27"/>
        <v>54.043206077708852</v>
      </c>
      <c r="J16" s="195">
        <v>3130394.8409000002</v>
      </c>
      <c r="K16" s="195">
        <v>2125520.99975</v>
      </c>
      <c r="L16" s="195">
        <v>2084156.3879</v>
      </c>
      <c r="M16" s="195">
        <f t="shared" si="55"/>
        <v>98.05390716653163</v>
      </c>
      <c r="N16" s="195">
        <f t="shared" si="56"/>
        <v>66.578067426816915</v>
      </c>
      <c r="O16" s="195">
        <f t="shared" si="90"/>
        <v>-28.35811798895628</v>
      </c>
      <c r="P16" s="195">
        <f t="shared" si="76"/>
        <v>-277263.61870000046</v>
      </c>
      <c r="Q16" s="196">
        <v>1519832.9317433434</v>
      </c>
      <c r="R16" s="195">
        <v>1191887.2312999999</v>
      </c>
      <c r="S16" s="195">
        <v>1101339.6355999999</v>
      </c>
      <c r="T16" s="195">
        <v>828165.61097499996</v>
      </c>
      <c r="U16" s="195">
        <f t="shared" si="58"/>
        <v>92.403006482313003</v>
      </c>
      <c r="V16" s="195">
        <v>668761.30660000001</v>
      </c>
      <c r="W16" s="195">
        <f>V16/T16*100</f>
        <v>80.752122249155804</v>
      </c>
      <c r="X16" s="195">
        <f>V16/R16*100</f>
        <v>56.109444672091783</v>
      </c>
      <c r="Y16" s="195">
        <v>1219387.4354999999</v>
      </c>
      <c r="Z16" s="195">
        <v>853025.40575000003</v>
      </c>
      <c r="AA16" s="195">
        <v>833593.00189999992</v>
      </c>
      <c r="AB16" s="195">
        <f t="shared" si="30"/>
        <v>97.72194313100033</v>
      </c>
      <c r="AC16" s="195">
        <f t="shared" si="31"/>
        <v>68.361619747065205</v>
      </c>
      <c r="AD16" s="195">
        <f>Y16/R16*100-100</f>
        <v>2.3072823902984112</v>
      </c>
      <c r="AE16" s="195">
        <f>AA16-V16</f>
        <v>164831.6952999999</v>
      </c>
      <c r="AF16" s="195">
        <v>882489.28200000001</v>
      </c>
      <c r="AG16" s="195">
        <v>845874.18870000006</v>
      </c>
      <c r="AH16" s="195">
        <f t="shared" si="32"/>
        <v>613634.64899999998</v>
      </c>
      <c r="AI16" s="195">
        <f>AG16/AF16*100</f>
        <v>95.850930538553555</v>
      </c>
      <c r="AJ16" s="195">
        <f t="shared" si="33"/>
        <v>489785.90880000003</v>
      </c>
      <c r="AK16" s="195">
        <f>AJ16/AH16*100</f>
        <v>79.817185942510235</v>
      </c>
      <c r="AL16" s="195">
        <f>AJ16/AF16*100</f>
        <v>55.500493749905964</v>
      </c>
      <c r="AM16" s="195">
        <f t="shared" si="34"/>
        <v>900016.72029999993</v>
      </c>
      <c r="AN16" s="195">
        <f t="shared" si="3"/>
        <v>621449.54</v>
      </c>
      <c r="AO16" s="195">
        <f t="shared" si="3"/>
        <v>630467.42200000002</v>
      </c>
      <c r="AP16" s="195">
        <f>AO16/AN16*100</f>
        <v>101.45110446135337</v>
      </c>
      <c r="AQ16" s="195">
        <f>AO16/AM16*100</f>
        <v>70.05063436930908</v>
      </c>
      <c r="AR16" s="195">
        <f>AM16/AF16*100-100</f>
        <v>1.9861361103760089</v>
      </c>
      <c r="AS16" s="195">
        <f>AO16-AJ16</f>
        <v>140681.51319999999</v>
      </c>
      <c r="AT16" s="195">
        <v>121855.55500000001</v>
      </c>
      <c r="AU16" s="195">
        <v>123132.98699999999</v>
      </c>
      <c r="AV16" s="195">
        <v>79349.653749999998</v>
      </c>
      <c r="AW16" s="195">
        <f t="shared" si="77"/>
        <v>101.04831659090141</v>
      </c>
      <c r="AX16" s="195">
        <v>55237.533000000003</v>
      </c>
      <c r="AY16" s="195">
        <f>AX16/AU16*100</f>
        <v>44.860060935580165</v>
      </c>
      <c r="AZ16" s="195">
        <f>AX16/AT16*100</f>
        <v>45.330336397056335</v>
      </c>
      <c r="BA16" s="195">
        <v>141788.78700000001</v>
      </c>
      <c r="BB16" s="195">
        <v>95202.340250000008</v>
      </c>
      <c r="BC16" s="195">
        <v>78265.61</v>
      </c>
      <c r="BD16" s="195">
        <f>BC16/BB16*100</f>
        <v>82.209754292253336</v>
      </c>
      <c r="BE16" s="195">
        <f>BC16/BA16*100</f>
        <v>55.198730207064962</v>
      </c>
      <c r="BF16" s="195">
        <f>BA16/AT16*100-100</f>
        <v>16.358082321318875</v>
      </c>
      <c r="BG16" s="195">
        <f>BC16-AX16</f>
        <v>23028.076999999997</v>
      </c>
      <c r="BH16" s="195">
        <v>299931.5</v>
      </c>
      <c r="BI16" s="195">
        <v>299181.79800000001</v>
      </c>
      <c r="BJ16" s="195">
        <v>197384.625</v>
      </c>
      <c r="BK16" s="195">
        <f t="shared" si="41"/>
        <v>99.750042259649291</v>
      </c>
      <c r="BL16" s="195">
        <v>177626.81400000001</v>
      </c>
      <c r="BM16" s="195" t="e">
        <f>BL16/#REF!*100</f>
        <v>#REF!</v>
      </c>
      <c r="BN16" s="195">
        <f>BL16/BJ16*100</f>
        <v>89.990197564779933</v>
      </c>
      <c r="BO16" s="195">
        <f>BL16/BH16*100</f>
        <v>59.222460461805447</v>
      </c>
      <c r="BP16" s="195">
        <v>319132.17330000002</v>
      </c>
      <c r="BQ16" s="195">
        <v>196925.37974999999</v>
      </c>
      <c r="BR16" s="195">
        <v>193429.364</v>
      </c>
      <c r="BS16" s="195">
        <f>BR16/BQ16*100</f>
        <v>98.224700262384545</v>
      </c>
      <c r="BT16" s="195">
        <f>BR16/BP16*100</f>
        <v>60.611050900896423</v>
      </c>
      <c r="BU16" s="197">
        <f>BP16/BH16*100-100</f>
        <v>6.4016861516713135</v>
      </c>
      <c r="BV16" s="197">
        <f>BR16-BL16</f>
        <v>15802.549999999988</v>
      </c>
      <c r="BW16" s="197">
        <v>34106.114999999998</v>
      </c>
      <c r="BX16" s="197">
        <v>40079.4594</v>
      </c>
      <c r="BY16" s="197">
        <v>19579.58625</v>
      </c>
      <c r="BZ16" s="197">
        <f>BX16/BW16*100</f>
        <v>117.51399829619997</v>
      </c>
      <c r="CA16" s="195">
        <v>27353.148499999999</v>
      </c>
      <c r="CB16" s="195">
        <f t="shared" si="68"/>
        <v>139.70238262823352</v>
      </c>
      <c r="CC16" s="195">
        <f t="shared" si="69"/>
        <v>80.200129800770341</v>
      </c>
      <c r="CD16" s="195">
        <v>29906.16</v>
      </c>
      <c r="CE16" s="195">
        <v>22429.62</v>
      </c>
      <c r="CF16" s="195">
        <v>23646.546900000005</v>
      </c>
      <c r="CG16" s="195">
        <f>CF16/CE16*100</f>
        <v>105.42553507371059</v>
      </c>
      <c r="CH16" s="195">
        <f>CF16/CD16*100</f>
        <v>79.069151305282929</v>
      </c>
      <c r="CI16" s="195">
        <f>CD16/BW16*100-100</f>
        <v>-12.31437529604294</v>
      </c>
      <c r="CJ16" s="195">
        <f>CF16-CA16</f>
        <v>-3706.6015999999945</v>
      </c>
      <c r="CK16" s="195">
        <v>9785</v>
      </c>
      <c r="CL16" s="195">
        <v>10683.3</v>
      </c>
      <c r="CM16" s="195">
        <v>7338.75</v>
      </c>
      <c r="CN16" s="195">
        <f>CL16/CK16*100</f>
        <v>109.18037812979048</v>
      </c>
      <c r="CO16" s="195">
        <v>8519.5</v>
      </c>
      <c r="CP16" s="195">
        <f>CO16/CM16*100</f>
        <v>116.08925225685573</v>
      </c>
      <c r="CQ16" s="195">
        <f>CO16/CK16*100</f>
        <v>87.066939192641797</v>
      </c>
      <c r="CR16" s="195">
        <v>8535</v>
      </c>
      <c r="CS16" s="195">
        <v>6401.25</v>
      </c>
      <c r="CT16" s="195">
        <v>8730.4000000000015</v>
      </c>
      <c r="CU16" s="195">
        <f>CT16*100/CS16</f>
        <v>136.38586213630151</v>
      </c>
      <c r="CV16" s="195">
        <f>CT16/CR16*100</f>
        <v>102.28939660222613</v>
      </c>
      <c r="CW16" s="195">
        <f>CR16/CK16*100-100</f>
        <v>-12.774655084312727</v>
      </c>
      <c r="CX16" s="195">
        <f>CT16-CO16</f>
        <v>210.90000000000146</v>
      </c>
      <c r="CY16" s="195">
        <v>416811.11200000002</v>
      </c>
      <c r="CZ16" s="195">
        <v>372796.64430000004</v>
      </c>
      <c r="DA16" s="195">
        <v>309982.03399999999</v>
      </c>
      <c r="DB16" s="195">
        <f>CZ16/CY16*100</f>
        <v>89.440188509177759</v>
      </c>
      <c r="DC16" s="198">
        <v>221048.91330000001</v>
      </c>
      <c r="DD16" s="198">
        <f>DC16/DA16*100</f>
        <v>71.310233837616551</v>
      </c>
      <c r="DE16" s="195">
        <f>DC16/CY16*100</f>
        <v>53.033354182745498</v>
      </c>
      <c r="DF16" s="198">
        <v>400654.6</v>
      </c>
      <c r="DG16" s="198">
        <v>300490.95</v>
      </c>
      <c r="DH16" s="198">
        <v>326395.50109999999</v>
      </c>
      <c r="DI16" s="195">
        <f t="shared" si="46"/>
        <v>108.62074252153018</v>
      </c>
      <c r="DJ16" s="195">
        <f t="shared" si="47"/>
        <v>81.465556891147642</v>
      </c>
      <c r="DK16" s="195">
        <f t="shared" si="48"/>
        <v>-3.8762191157706098</v>
      </c>
      <c r="DL16" s="195">
        <f>DH16-DC16</f>
        <v>105346.58779999998</v>
      </c>
      <c r="DM16" s="195">
        <v>238462.23930000002</v>
      </c>
      <c r="DN16" s="195">
        <v>189345.03100000002</v>
      </c>
      <c r="DO16" s="195">
        <v>172804.17947500001</v>
      </c>
      <c r="DP16" s="195">
        <f>DN16/DM16*100</f>
        <v>79.402521571472974</v>
      </c>
      <c r="DQ16" s="195">
        <v>136943.28819999998</v>
      </c>
      <c r="DR16" s="195">
        <f>DQ16/DO16*100</f>
        <v>79.247671332979479</v>
      </c>
      <c r="DS16" s="195">
        <f>DQ16/DM16*100</f>
        <v>57.427661755585959</v>
      </c>
      <c r="DT16" s="195">
        <v>221793.69099999999</v>
      </c>
      <c r="DU16" s="195">
        <v>162132.76825000002</v>
      </c>
      <c r="DV16" s="195">
        <v>128610.44750000001</v>
      </c>
      <c r="DW16" s="195">
        <f>DV16/DU16*100</f>
        <v>79.324154449574067</v>
      </c>
      <c r="DX16" s="195">
        <f>DV16/DT16*100</f>
        <v>57.9865220332169</v>
      </c>
      <c r="DY16" s="199">
        <v>77202.067999999999</v>
      </c>
      <c r="DZ16" s="199">
        <v>38139.534</v>
      </c>
      <c r="EA16" s="199">
        <v>45018.942999999999</v>
      </c>
      <c r="EB16" s="195">
        <f>EA16/DZ16*100</f>
        <v>118.03747523501467</v>
      </c>
      <c r="EC16" s="195">
        <f>EA16/DY16*100</f>
        <v>58.313130938409572</v>
      </c>
      <c r="ED16" s="195">
        <f>DT16/DM16*100-100</f>
        <v>-6.9900158402144257</v>
      </c>
      <c r="EE16" s="195">
        <f>DV16-DQ16</f>
        <v>-8332.8406999999715</v>
      </c>
    </row>
    <row r="17" spans="1:135" s="204" customFormat="1" ht="27.75" customHeight="1" x14ac:dyDescent="0.25">
      <c r="A17" s="192">
        <v>11</v>
      </c>
      <c r="B17" s="194" t="s">
        <v>54</v>
      </c>
      <c r="C17" s="195">
        <v>7410010.5</v>
      </c>
      <c r="D17" s="195">
        <v>7158741.1000000006</v>
      </c>
      <c r="E17" s="195">
        <v>4592128.4000000004</v>
      </c>
      <c r="F17" s="195">
        <f>D17/C17*100</f>
        <v>96.609054737506796</v>
      </c>
      <c r="G17" s="195">
        <v>4232170.2</v>
      </c>
      <c r="H17" s="195">
        <f>G17/E17*100</f>
        <v>92.16140820452668</v>
      </c>
      <c r="I17" s="195">
        <f t="shared" si="27"/>
        <v>57.114226761217147</v>
      </c>
      <c r="J17" s="195">
        <v>7578060.1000000015</v>
      </c>
      <c r="K17" s="195">
        <v>5810066.375</v>
      </c>
      <c r="L17" s="195">
        <v>5794201.1000000006</v>
      </c>
      <c r="M17" s="195">
        <f>L17/K17*100</f>
        <v>99.726934703048045</v>
      </c>
      <c r="N17" s="195">
        <f>L17/J17*100</f>
        <v>76.460215721962925</v>
      </c>
      <c r="O17" s="195">
        <f>J17/C17*100-100</f>
        <v>2.2678726298701122</v>
      </c>
      <c r="P17" s="195">
        <f>L17-G17</f>
        <v>1562030.9000000004</v>
      </c>
      <c r="Q17" s="195">
        <v>3700137.8796552499</v>
      </c>
      <c r="R17" s="195">
        <v>1555992.2</v>
      </c>
      <c r="S17" s="195">
        <v>1491425.7</v>
      </c>
      <c r="T17" s="195">
        <v>1117659.8</v>
      </c>
      <c r="U17" s="195">
        <f>S17/R17*100</f>
        <v>95.85046120411144</v>
      </c>
      <c r="V17" s="195">
        <v>924782.2</v>
      </c>
      <c r="W17" s="195">
        <f>V17/T17*100</f>
        <v>82.74272725922502</v>
      </c>
      <c r="X17" s="195">
        <f>V17/R17*100</f>
        <v>59.433601273836722</v>
      </c>
      <c r="Y17" s="195">
        <v>2102524.1</v>
      </c>
      <c r="Z17" s="195">
        <v>1594880.6</v>
      </c>
      <c r="AA17" s="195">
        <v>1453711.5</v>
      </c>
      <c r="AB17" s="195">
        <f>AA17*100/Z17</f>
        <v>91.148610121660511</v>
      </c>
      <c r="AC17" s="195">
        <f>AA17*100/Y17</f>
        <v>69.141252649612909</v>
      </c>
      <c r="AD17" s="195">
        <f>Y17/R17*100-100</f>
        <v>35.124334170826842</v>
      </c>
      <c r="AE17" s="195">
        <f>AA17-V17</f>
        <v>528929.30000000005</v>
      </c>
      <c r="AF17" s="195">
        <v>1095648.2000000002</v>
      </c>
      <c r="AG17" s="195">
        <v>1063481.9000000001</v>
      </c>
      <c r="AH17" s="195">
        <f t="shared" si="32"/>
        <v>819835.6</v>
      </c>
      <c r="AI17" s="195">
        <f>AG17/AF17*100</f>
        <v>97.064176256575792</v>
      </c>
      <c r="AJ17" s="195">
        <f t="shared" si="33"/>
        <v>634803.20000000007</v>
      </c>
      <c r="AK17" s="195">
        <f>AJ17/AH17*100</f>
        <v>77.430548270897248</v>
      </c>
      <c r="AL17" s="195">
        <f>AJ17/AF17*100</f>
        <v>57.938597443960575</v>
      </c>
      <c r="AM17" s="195">
        <f t="shared" si="34"/>
        <v>1310356.8999999999</v>
      </c>
      <c r="AN17" s="195">
        <f t="shared" si="3"/>
        <v>956672</v>
      </c>
      <c r="AO17" s="195">
        <f t="shared" si="3"/>
        <v>831352.49999999988</v>
      </c>
      <c r="AP17" s="195">
        <f>AO17/AN17*100</f>
        <v>86.900473725582003</v>
      </c>
      <c r="AQ17" s="195">
        <f>AO17/AM17*100</f>
        <v>63.444737842033717</v>
      </c>
      <c r="AR17" s="195">
        <f>AM17/AF17*100-100</f>
        <v>19.596500044448547</v>
      </c>
      <c r="AS17" s="195">
        <f>AO17-AJ17</f>
        <v>196549.29999999981</v>
      </c>
      <c r="AT17" s="195">
        <v>304910.09999999998</v>
      </c>
      <c r="AU17" s="195">
        <v>263070.3</v>
      </c>
      <c r="AV17" s="195">
        <v>225641.1</v>
      </c>
      <c r="AW17" s="195">
        <f t="shared" si="77"/>
        <v>86.277988167659913</v>
      </c>
      <c r="AX17" s="195">
        <v>120823.5</v>
      </c>
      <c r="AY17" s="195">
        <f>AX17/AV17*100</f>
        <v>53.546760762999291</v>
      </c>
      <c r="AZ17" s="195">
        <f>AX17/AT17*100</f>
        <v>39.625942203947986</v>
      </c>
      <c r="BA17" s="195">
        <v>343954.39999999997</v>
      </c>
      <c r="BB17" s="195">
        <v>251333.5</v>
      </c>
      <c r="BC17" s="195">
        <v>146462.29999999999</v>
      </c>
      <c r="BD17" s="195">
        <f>BC17/BB17*100</f>
        <v>58.274086025141891</v>
      </c>
      <c r="BE17" s="195">
        <f>BC17/BA17*100</f>
        <v>42.581894576722959</v>
      </c>
      <c r="BF17" s="195">
        <f>BA17/AT17*100-100</f>
        <v>12.805184216593673</v>
      </c>
      <c r="BG17" s="195">
        <f>BC17-AX17</f>
        <v>25638.799999999988</v>
      </c>
      <c r="BH17" s="195">
        <v>585008</v>
      </c>
      <c r="BI17" s="195">
        <v>608291.19999999995</v>
      </c>
      <c r="BJ17" s="195">
        <v>438905</v>
      </c>
      <c r="BK17" s="195">
        <f t="shared" si="41"/>
        <v>103.97997976096052</v>
      </c>
      <c r="BL17" s="195">
        <v>386323.80000000005</v>
      </c>
      <c r="BM17" s="195" t="e">
        <f>BL17/#REF!*100</f>
        <v>#REF!</v>
      </c>
      <c r="BN17" s="195">
        <f>BL17/BJ17*100</f>
        <v>88.01991319306002</v>
      </c>
      <c r="BO17" s="195">
        <f>BL17/BH17*100</f>
        <v>66.037353335339006</v>
      </c>
      <c r="BP17" s="195">
        <v>724894.8</v>
      </c>
      <c r="BQ17" s="195">
        <v>527114</v>
      </c>
      <c r="BR17" s="195">
        <v>550654.59999999986</v>
      </c>
      <c r="BS17" s="195">
        <f>BR17/BQ17*100</f>
        <v>104.46594095394921</v>
      </c>
      <c r="BT17" s="195">
        <f>BR17/BP17*100</f>
        <v>75.96338116923998</v>
      </c>
      <c r="BU17" s="195">
        <f>BP17/BH17*100-100</f>
        <v>23.911946503295695</v>
      </c>
      <c r="BV17" s="195">
        <f>BR17-BL17</f>
        <v>164330.79999999981</v>
      </c>
      <c r="BW17" s="195">
        <v>47627.299999999996</v>
      </c>
      <c r="BX17" s="195">
        <v>52779.3</v>
      </c>
      <c r="BY17" s="195">
        <v>36741</v>
      </c>
      <c r="BZ17" s="195">
        <f>BX17/BW17*100</f>
        <v>110.81732535751556</v>
      </c>
      <c r="CA17" s="195">
        <v>33747.9</v>
      </c>
      <c r="CB17" s="195">
        <f>CA17/BY17*100</f>
        <v>91.853515146566508</v>
      </c>
      <c r="CC17" s="195">
        <f>CA17/BW17*100</f>
        <v>70.858310254832844</v>
      </c>
      <c r="CD17" s="195">
        <v>69779</v>
      </c>
      <c r="CE17" s="195">
        <v>52185.2</v>
      </c>
      <c r="CF17" s="195">
        <v>51388.5</v>
      </c>
      <c r="CG17" s="195">
        <f>CF17/CE17*100</f>
        <v>98.473321938020746</v>
      </c>
      <c r="CH17" s="195">
        <f>CF17/CD17*100</f>
        <v>73.644649536393473</v>
      </c>
      <c r="CI17" s="195">
        <f>CD17/BW17*100-100</f>
        <v>46.510509728664033</v>
      </c>
      <c r="CJ17" s="195">
        <f>CF17-CA17</f>
        <v>17640.599999999999</v>
      </c>
      <c r="CK17" s="195">
        <v>26195.3</v>
      </c>
      <c r="CL17" s="195">
        <v>31144.5</v>
      </c>
      <c r="CM17" s="195">
        <v>19646.5</v>
      </c>
      <c r="CN17" s="195">
        <f>CL17/CK17*100</f>
        <v>118.8934656216955</v>
      </c>
      <c r="CO17" s="195">
        <v>23166.3</v>
      </c>
      <c r="CP17" s="195">
        <f>CO17/CM17*100</f>
        <v>117.91565927773395</v>
      </c>
      <c r="CQ17" s="195">
        <f>CO17/CK17*100</f>
        <v>88.436856993430126</v>
      </c>
      <c r="CR17" s="195">
        <v>29751.1</v>
      </c>
      <c r="CS17" s="195">
        <v>22345</v>
      </c>
      <c r="CT17" s="195">
        <v>27944.9</v>
      </c>
      <c r="CU17" s="195">
        <f>CT17/CS17*100</f>
        <v>125.06108749160887</v>
      </c>
      <c r="CV17" s="195">
        <f>CT17/CR17*100</f>
        <v>93.928963971080066</v>
      </c>
      <c r="CW17" s="195">
        <f>CR17/CK17*100-100</f>
        <v>13.574190789950862</v>
      </c>
      <c r="CX17" s="195">
        <f>CT17-CO17</f>
        <v>4778.6000000000022</v>
      </c>
      <c r="CY17" s="195">
        <v>131907.5</v>
      </c>
      <c r="CZ17" s="195">
        <v>108196.6</v>
      </c>
      <c r="DA17" s="195">
        <v>98902</v>
      </c>
      <c r="DB17" s="195">
        <f>CZ17/CY17*100</f>
        <v>82.024600572370801</v>
      </c>
      <c r="DC17" s="195">
        <v>70741.7</v>
      </c>
      <c r="DD17" s="195">
        <f>DC17/DA17*100</f>
        <v>71.527067197832196</v>
      </c>
      <c r="DE17" s="195">
        <f>DC17/CY17*100</f>
        <v>53.629778443227259</v>
      </c>
      <c r="DF17" s="198">
        <v>141977.59999999998</v>
      </c>
      <c r="DG17" s="198">
        <v>103694.3</v>
      </c>
      <c r="DH17" s="195">
        <v>54902.2</v>
      </c>
      <c r="DI17" s="195">
        <f t="shared" si="46"/>
        <v>52.946208229381938</v>
      </c>
      <c r="DJ17" s="195">
        <f t="shared" si="47"/>
        <v>38.669621123332135</v>
      </c>
      <c r="DK17" s="195">
        <f t="shared" si="48"/>
        <v>7.6342133692170648</v>
      </c>
      <c r="DL17" s="195">
        <f>DH17-DC17</f>
        <v>-15839.5</v>
      </c>
      <c r="DM17" s="195">
        <v>365818.8</v>
      </c>
      <c r="DN17" s="195">
        <v>372097.5</v>
      </c>
      <c r="DO17" s="195">
        <v>264429.2</v>
      </c>
      <c r="DP17" s="195">
        <f>DN17/DM17*100</f>
        <v>101.71634153302126</v>
      </c>
      <c r="DQ17" s="195">
        <v>252101.6</v>
      </c>
      <c r="DR17" s="195">
        <f>DQ17/DO17*100</f>
        <v>95.338033772367055</v>
      </c>
      <c r="DS17" s="195">
        <f>DQ17/DM17*100</f>
        <v>68.914336824679324</v>
      </c>
      <c r="DT17" s="195">
        <v>420069</v>
      </c>
      <c r="DU17" s="195">
        <v>314732.5</v>
      </c>
      <c r="DV17" s="195">
        <v>253693.5</v>
      </c>
      <c r="DW17" s="195">
        <f>DV17/DU17*100</f>
        <v>80.606070234246545</v>
      </c>
      <c r="DX17" s="195">
        <f>DV17/DT17*100</f>
        <v>60.393292530512845</v>
      </c>
      <c r="DY17" s="195">
        <v>121440</v>
      </c>
      <c r="DZ17" s="195">
        <v>91077</v>
      </c>
      <c r="EA17" s="195">
        <v>65342.599999999991</v>
      </c>
      <c r="EB17" s="195">
        <f>EA17/DZ17*100</f>
        <v>71.744348188895103</v>
      </c>
      <c r="EC17" s="195">
        <f>EA17/DY17*100</f>
        <v>53.806488801054009</v>
      </c>
      <c r="ED17" s="195">
        <f>DT17/DM17*100-100</f>
        <v>14.829800983437707</v>
      </c>
      <c r="EE17" s="195">
        <f>DV17-DQ17</f>
        <v>1591.8999999999942</v>
      </c>
    </row>
    <row r="18" spans="1:135" s="145" customFormat="1" ht="35.25" customHeight="1" x14ac:dyDescent="0.25">
      <c r="A18" s="191"/>
      <c r="B18" s="201" t="s">
        <v>55</v>
      </c>
      <c r="C18" s="202">
        <f>SUM(C7:C17)</f>
        <v>213237158.3319</v>
      </c>
      <c r="D18" s="202">
        <f>SUM(D7:D17)</f>
        <v>182723625.49679998</v>
      </c>
      <c r="E18" s="202">
        <f>SUM(E7:E17)</f>
        <v>155436040.1786446</v>
      </c>
      <c r="F18" s="202">
        <f>D18/C18*100</f>
        <v>85.690330393727038</v>
      </c>
      <c r="G18" s="202">
        <v>136349873.83609998</v>
      </c>
      <c r="H18" s="202">
        <f>G18/E18*100</f>
        <v>87.720887433436516</v>
      </c>
      <c r="I18" s="202">
        <f t="shared" si="27"/>
        <v>63.942830087743772</v>
      </c>
      <c r="J18" s="202">
        <f>SUM(J7:J17)</f>
        <v>254221869.59483337</v>
      </c>
      <c r="K18" s="202">
        <f t="shared" ref="K18:L18" si="93">SUM(K7:K17)</f>
        <v>211581508.01875401</v>
      </c>
      <c r="L18" s="202">
        <f t="shared" si="93"/>
        <v>155102565.62419999</v>
      </c>
      <c r="M18" s="202">
        <f>L18/K18*100</f>
        <v>73.306295562678443</v>
      </c>
      <c r="N18" s="202">
        <f>L18/J18*100</f>
        <v>61.010709216872257</v>
      </c>
      <c r="O18" s="202">
        <f t="shared" si="90"/>
        <v>19.220248282966395</v>
      </c>
      <c r="P18" s="202">
        <f>SUM(P7:P17)</f>
        <v>34078807.993900008</v>
      </c>
      <c r="Q18" s="202">
        <f t="shared" ref="Q18:V18" si="94">SUM(Q7:Q17)</f>
        <v>69754656.599999994</v>
      </c>
      <c r="R18" s="202">
        <f>SUM(R7:R17)</f>
        <v>64489241.342299998</v>
      </c>
      <c r="S18" s="202">
        <f t="shared" si="94"/>
        <v>65875988.853800014</v>
      </c>
      <c r="T18" s="202">
        <f t="shared" si="94"/>
        <v>48024705.962944604</v>
      </c>
      <c r="U18" s="202">
        <f>S18/R18*100</f>
        <v>102.15035482296861</v>
      </c>
      <c r="V18" s="202">
        <f t="shared" si="94"/>
        <v>42324786.76919999</v>
      </c>
      <c r="W18" s="202">
        <f>V18/T18*100</f>
        <v>88.131277267699218</v>
      </c>
      <c r="X18" s="202">
        <f>V18/R18*100</f>
        <v>65.630771719806503</v>
      </c>
      <c r="Y18" s="202">
        <f t="shared" ref="Y18" si="95">SUM(Y7:Y17)</f>
        <v>79051151.336799994</v>
      </c>
      <c r="Z18" s="202">
        <f t="shared" ref="Z18" si="96">SUM(Z7:Z17)</f>
        <v>69301720.104837298</v>
      </c>
      <c r="AA18" s="202">
        <f>SUM(AA7:AA17)</f>
        <v>55397872.392299995</v>
      </c>
      <c r="AB18" s="202">
        <f>AA18/Z18*100</f>
        <v>79.93722566841916</v>
      </c>
      <c r="AC18" s="202">
        <f>AA18/Y18*100</f>
        <v>70.078514298008841</v>
      </c>
      <c r="AD18" s="202">
        <f>Y18/R18*100-100</f>
        <v>22.580371068729718</v>
      </c>
      <c r="AE18" s="202">
        <f>SUM(AE7:AE17)</f>
        <v>13073085.623099996</v>
      </c>
      <c r="AF18" s="202">
        <f>SUM(AF7:AF17)</f>
        <v>48715809.920000002</v>
      </c>
      <c r="AG18" s="202">
        <f t="shared" ref="AG18" si="97">SUM(AG7:AG17)</f>
        <v>47485702.697799996</v>
      </c>
      <c r="AH18" s="202">
        <f>SUM(AH7:AH17)</f>
        <v>35303249.44549913</v>
      </c>
      <c r="AI18" s="202">
        <f>AG18/AF18*100</f>
        <v>97.474932215598869</v>
      </c>
      <c r="AJ18" s="202">
        <f>SUM(AJ7:AJ17)</f>
        <v>28728930.985600002</v>
      </c>
      <c r="AK18" s="202">
        <f>AJ18/AH18*100</f>
        <v>81.377582621541649</v>
      </c>
      <c r="AL18" s="202">
        <f>AJ18/AF18*100</f>
        <v>58.972499960029403</v>
      </c>
      <c r="AM18" s="202">
        <f>SUM(AM7:AM17)</f>
        <v>54915544.009599999</v>
      </c>
      <c r="AN18" s="202">
        <f>SUM(AN7:AN17)</f>
        <v>47983752.589969844</v>
      </c>
      <c r="AO18" s="202">
        <f>BC18+BR18+CF18+CT18+DH18</f>
        <v>35266450.793900006</v>
      </c>
      <c r="AP18" s="202">
        <f>AO18/AN18*100</f>
        <v>73.496650200034239</v>
      </c>
      <c r="AQ18" s="202">
        <f>AO18/AM18*100</f>
        <v>64.219432639572759</v>
      </c>
      <c r="AR18" s="202">
        <f>AM18/AF18*100-100</f>
        <v>12.726328680116495</v>
      </c>
      <c r="AS18" s="202">
        <f>SUM(AS7:AS17)</f>
        <v>6537519.8083000015</v>
      </c>
      <c r="AT18" s="202">
        <f>SUM(AT7:AT17)</f>
        <v>15673676.676999999</v>
      </c>
      <c r="AU18" s="202">
        <f t="shared" ref="AU18:AX18" si="98">SUM(AU7:AU17)</f>
        <v>13986286.888700001</v>
      </c>
      <c r="AV18" s="202">
        <f t="shared" si="98"/>
        <v>10121457.807996063</v>
      </c>
      <c r="AW18" s="202">
        <f t="shared" si="77"/>
        <v>89.234243993458648</v>
      </c>
      <c r="AX18" s="202">
        <f t="shared" si="98"/>
        <v>6514451.4843000006</v>
      </c>
      <c r="AY18" s="202">
        <f>AX18/AV18*100</f>
        <v>64.362778641961171</v>
      </c>
      <c r="AZ18" s="202">
        <f>AX18/AT18*100</f>
        <v>41.563007956260144</v>
      </c>
      <c r="BA18" s="202">
        <f>SUM(BA7:BA17)</f>
        <v>17850311.651000001</v>
      </c>
      <c r="BB18" s="202">
        <f t="shared" ref="BB18:BC18" si="99">SUM(BB7:BB17)</f>
        <v>15691608.682178576</v>
      </c>
      <c r="BC18" s="202">
        <f t="shared" si="99"/>
        <v>8943685.6474000011</v>
      </c>
      <c r="BD18" s="202">
        <f>BC18/BB18*100</f>
        <v>56.996614104694117</v>
      </c>
      <c r="BE18" s="202">
        <f>BC18/BA18*100</f>
        <v>50.103806713643365</v>
      </c>
      <c r="BF18" s="202">
        <f>BA18/AT18*100-100</f>
        <v>13.887200934762546</v>
      </c>
      <c r="BG18" s="202">
        <f>BC18-AX18</f>
        <v>2429234.1631000005</v>
      </c>
      <c r="BH18" s="202">
        <f>SUM(BH7:BH17)</f>
        <v>22894035.059999999</v>
      </c>
      <c r="BI18" s="202">
        <f>SUM(BI7:BI17)</f>
        <v>22233720.465099998</v>
      </c>
      <c r="BJ18" s="202">
        <f>SUM(BJ7:BJ17)</f>
        <v>17526712.254297245</v>
      </c>
      <c r="BK18" s="202">
        <f t="shared" si="41"/>
        <v>97.11577887790655</v>
      </c>
      <c r="BL18" s="202">
        <f>SUM(BL7:BL17)</f>
        <v>14052641.570600001</v>
      </c>
      <c r="BM18" s="202">
        <f t="shared" ref="BM18" si="100">BL18/BK18*100</f>
        <v>14469988.021479916</v>
      </c>
      <c r="BN18" s="202">
        <f>BL18/BJ18*100</f>
        <v>80.178423464187006</v>
      </c>
      <c r="BO18" s="202">
        <f>BL18/BH18*100</f>
        <v>61.381235478024124</v>
      </c>
      <c r="BP18" s="202">
        <f>SUM(BP7:BP17)</f>
        <v>25317416.1666</v>
      </c>
      <c r="BQ18" s="202">
        <f>SUM(BQ7:BQ17)</f>
        <v>22081122.592692059</v>
      </c>
      <c r="BR18" s="202">
        <f>SUM(BR7:BR17)</f>
        <v>16449051.524800003</v>
      </c>
      <c r="BS18" s="202">
        <f>BR18/BQ18*100</f>
        <v>74.493728549127127</v>
      </c>
      <c r="BT18" s="202">
        <f>BR18/BP18*100</f>
        <v>64.971288604484101</v>
      </c>
      <c r="BU18" s="202">
        <f>BP18/BH18*100-100</f>
        <v>10.585207457963946</v>
      </c>
      <c r="BV18" s="202">
        <f>BR18-BL18</f>
        <v>2396409.9542000014</v>
      </c>
      <c r="BW18" s="203">
        <f>SUM(BW7:BW17)</f>
        <v>4254289.3150000004</v>
      </c>
      <c r="BX18" s="203">
        <f t="shared" ref="BX18" si="101">SUM(BX7:BX17)</f>
        <v>4867634.6965999994</v>
      </c>
      <c r="BY18" s="203">
        <v>3235218.6614755001</v>
      </c>
      <c r="BZ18" s="203">
        <f>BX18/BW18*100</f>
        <v>114.41710556537453</v>
      </c>
      <c r="CA18" s="203">
        <v>2828275.0438000001</v>
      </c>
      <c r="CB18" s="203">
        <f>CA18/BY18*100</f>
        <v>87.421449359163148</v>
      </c>
      <c r="CC18" s="203">
        <f>CA18/BW18*100</f>
        <v>66.480552552641797</v>
      </c>
      <c r="CD18" s="203">
        <f t="shared" ref="CD18:CF18" si="102">SUM(CD7:CD17)</f>
        <v>4883367.2340000002</v>
      </c>
      <c r="CE18" s="203">
        <f t="shared" si="102"/>
        <v>4562697.009428571</v>
      </c>
      <c r="CF18" s="203">
        <f t="shared" si="102"/>
        <v>4974910.9625000013</v>
      </c>
      <c r="CG18" s="203">
        <f>CF18/CE18*100</f>
        <v>109.03443626038749</v>
      </c>
      <c r="CH18" s="203">
        <f>CF18/CD18*100</f>
        <v>101.87460258697392</v>
      </c>
      <c r="CI18" s="203">
        <f>CD18/BW18*100-100</f>
        <v>14.786909690931523</v>
      </c>
      <c r="CJ18" s="203">
        <f>CF18-CA18</f>
        <v>2146635.9187000012</v>
      </c>
      <c r="CK18" s="203">
        <f t="shared" ref="CK18" si="103">SUM(CK7:CK17)</f>
        <v>894630.3</v>
      </c>
      <c r="CL18" s="203">
        <f t="shared" ref="CL18" si="104">SUM(CL7:CL17)</f>
        <v>1355083.4039999996</v>
      </c>
      <c r="CM18" s="203">
        <f t="shared" ref="CM18:CO18" si="105">SUM(CM7:CM17)</f>
        <v>715144.52165354334</v>
      </c>
      <c r="CN18" s="203">
        <f>CL18/CK18*100</f>
        <v>151.46853443260301</v>
      </c>
      <c r="CO18" s="203">
        <f t="shared" si="105"/>
        <v>998663.44199999992</v>
      </c>
      <c r="CP18" s="203">
        <f>CO18/CM18*100</f>
        <v>139.64498248422706</v>
      </c>
      <c r="CQ18" s="203">
        <f>CO18/CK18*100</f>
        <v>111.62861821246159</v>
      </c>
      <c r="CR18" s="203">
        <f t="shared" ref="CR18" si="106">SUM(CR7:CR17)</f>
        <v>1037339.776</v>
      </c>
      <c r="CS18" s="203">
        <f t="shared" ref="CS18" si="107">SUM(CS7:CS17)</f>
        <v>909454.04287301586</v>
      </c>
      <c r="CT18" s="203">
        <f t="shared" ref="CT18" si="108">SUM(CT7:CT17)</f>
        <v>1061933.8470000001</v>
      </c>
      <c r="CU18" s="203">
        <f>CT18/CS18*100</f>
        <v>116.76608129040716</v>
      </c>
      <c r="CV18" s="203">
        <f>CT18/CR18*100</f>
        <v>102.37087900888513</v>
      </c>
      <c r="CW18" s="203">
        <f>CR18/CK18*100-100</f>
        <v>15.951782093676002</v>
      </c>
      <c r="CX18" s="203">
        <f>CT18-CO18</f>
        <v>63270.405000000144</v>
      </c>
      <c r="CY18" s="203">
        <f t="shared" ref="CY18" si="109">SUM(CY7:CY17)</f>
        <v>4999178.568</v>
      </c>
      <c r="CZ18" s="203">
        <f t="shared" ref="CZ18" si="110">SUM(CZ7:CZ17)</f>
        <v>5042977.2433999991</v>
      </c>
      <c r="DA18" s="203">
        <f t="shared" ref="DA18:DC18" si="111">SUM(DA7:DA17)</f>
        <v>3510649.3353416529</v>
      </c>
      <c r="DB18" s="203">
        <f>CZ18/CY18*100</f>
        <v>100.87611744218054</v>
      </c>
      <c r="DC18" s="203">
        <f t="shared" si="111"/>
        <v>3271260.4991000001</v>
      </c>
      <c r="DD18" s="203">
        <f>DC18/DA18*100</f>
        <v>93.181066709462286</v>
      </c>
      <c r="DE18" s="203">
        <f>DC18/CY18*100</f>
        <v>65.435960220335147</v>
      </c>
      <c r="DF18" s="203">
        <f t="shared" ref="DF18:DG18" si="112">SUM(DF7:DF17)</f>
        <v>5827109.1819999991</v>
      </c>
      <c r="DG18" s="203">
        <f t="shared" si="112"/>
        <v>4738870.2627976192</v>
      </c>
      <c r="DH18" s="203">
        <f t="shared" ref="DH18" si="113">SUM(DH7:DH17)</f>
        <v>3836868.8122</v>
      </c>
      <c r="DI18" s="195">
        <f>DH18/DG18*100</f>
        <v>80.965896921070851</v>
      </c>
      <c r="DJ18" s="203">
        <f>DH18/DF18*100</f>
        <v>65.845150525961103</v>
      </c>
      <c r="DK18" s="203">
        <f>DF18/CY18*100-100</f>
        <v>16.56133308179119</v>
      </c>
      <c r="DL18" s="203">
        <f>DH18-DC18</f>
        <v>565608.31309999991</v>
      </c>
      <c r="DM18" s="203">
        <f t="shared" ref="DM18" si="114">SUM(DM7:DM17)</f>
        <v>12063268.6993</v>
      </c>
      <c r="DN18" s="203">
        <f t="shared" ref="DN18" si="115">SUM(DN7:DN17)</f>
        <v>11512546.3705</v>
      </c>
      <c r="DO18" s="203">
        <f t="shared" ref="DO18:DQ18" si="116">SUM(DO7:DO17)</f>
        <v>9018769.3980301172</v>
      </c>
      <c r="DP18" s="203">
        <f>DN18/DM18*100</f>
        <v>95.43471721862619</v>
      </c>
      <c r="DQ18" s="203">
        <f t="shared" si="116"/>
        <v>8052946.8901999993</v>
      </c>
      <c r="DR18" s="203">
        <f>DQ18/DO18*100</f>
        <v>89.290972357702444</v>
      </c>
      <c r="DS18" s="203">
        <f>DQ18/DM18*100</f>
        <v>66.755927360444943</v>
      </c>
      <c r="DT18" s="203">
        <f t="shared" ref="DT18" si="117">SUM(DT7:DT17)</f>
        <v>13440536.444</v>
      </c>
      <c r="DU18" s="203">
        <f t="shared" ref="DU18" si="118">SUM(DU7:DU17)</f>
        <v>11645933.749242067</v>
      </c>
      <c r="DV18" s="203">
        <f t="shared" ref="DV18" si="119">SUM(DV7:DV17)</f>
        <v>10694816.931400001</v>
      </c>
      <c r="DW18" s="203">
        <f>DV18/DU18*100</f>
        <v>91.833056598798137</v>
      </c>
      <c r="DX18" s="203">
        <f>DV18/DT18*100</f>
        <v>79.571354729477946</v>
      </c>
      <c r="DY18" s="203">
        <f t="shared" ref="DY18" si="120">SUM(DY7:DY17)</f>
        <v>7182674.6580000017</v>
      </c>
      <c r="DZ18" s="203">
        <f t="shared" ref="DZ18" si="121">SUM(DZ7:DZ17)</f>
        <v>6348158.4439603183</v>
      </c>
      <c r="EA18" s="203">
        <f t="shared" ref="EA18" si="122">SUM(EA7:EA17)</f>
        <v>4564053.7523999996</v>
      </c>
      <c r="EB18" s="203">
        <f>EA18/DZ18*100</f>
        <v>71.895712633673654</v>
      </c>
      <c r="EC18" s="203">
        <f>EA18/DY18*100</f>
        <v>63.542537699610214</v>
      </c>
      <c r="ED18" s="203">
        <f>DT18/DM18*100-100</f>
        <v>11.417036120400098</v>
      </c>
      <c r="EE18" s="202">
        <f>DV18-DQ18</f>
        <v>2641870.0412000017</v>
      </c>
    </row>
    <row r="19" spans="1:135" s="145" customFormat="1" ht="8.25" customHeight="1" x14ac:dyDescent="0.25">
      <c r="C19" s="160"/>
      <c r="D19" s="160"/>
      <c r="E19" s="160"/>
      <c r="F19" s="160"/>
      <c r="G19" s="236"/>
      <c r="H19" s="236"/>
      <c r="I19" s="236"/>
      <c r="J19" s="143"/>
      <c r="K19" s="143"/>
      <c r="L19" s="143"/>
      <c r="M19" s="143"/>
      <c r="N19" s="143"/>
      <c r="O19" s="143"/>
      <c r="P19" s="144"/>
      <c r="Q19" s="144"/>
      <c r="R19" s="143"/>
      <c r="S19" s="144"/>
      <c r="T19" s="146"/>
      <c r="U19" s="146"/>
      <c r="V19" s="146"/>
      <c r="W19" s="146"/>
      <c r="X19" s="144"/>
      <c r="Y19" s="144"/>
      <c r="Z19" s="143"/>
      <c r="AA19" s="143"/>
      <c r="AB19" s="143"/>
      <c r="AC19" s="143"/>
      <c r="AD19" s="143"/>
      <c r="AE19" s="143"/>
      <c r="AF19" s="146"/>
      <c r="AG19" s="146"/>
      <c r="AH19" s="146"/>
      <c r="AI19" s="146"/>
      <c r="AJ19" s="161"/>
      <c r="AK19" s="161"/>
      <c r="AL19" s="161"/>
      <c r="AM19" s="161"/>
      <c r="AN19" s="161"/>
      <c r="AO19" s="161"/>
      <c r="AP19" s="143"/>
      <c r="AQ19" s="142"/>
      <c r="AR19" s="146"/>
      <c r="AS19" s="146"/>
      <c r="AT19" s="146"/>
      <c r="AU19" s="161"/>
      <c r="AV19" s="146"/>
      <c r="AW19" s="146"/>
      <c r="AX19" s="161"/>
      <c r="AY19" s="146"/>
      <c r="AZ19" s="158"/>
      <c r="BA19" s="162"/>
      <c r="BB19" s="162"/>
      <c r="BC19" s="144"/>
      <c r="BD19" s="144"/>
      <c r="BE19" s="144"/>
      <c r="BF19" s="144"/>
      <c r="BG19" s="144"/>
      <c r="BH19" s="143"/>
      <c r="BI19" s="143"/>
      <c r="BJ19" s="143"/>
      <c r="BK19" s="143"/>
      <c r="BL19" s="161"/>
      <c r="BM19" s="161"/>
      <c r="BN19" s="158"/>
      <c r="BO19" s="158"/>
      <c r="BP19" s="161"/>
      <c r="BQ19" s="161"/>
      <c r="BR19" s="161"/>
      <c r="BS19" s="144"/>
      <c r="BT19" s="144"/>
      <c r="BU19" s="144"/>
      <c r="BV19" s="144"/>
      <c r="BW19" s="144"/>
      <c r="BX19" s="144"/>
      <c r="BY19" s="144"/>
      <c r="BZ19" s="144"/>
      <c r="CA19" s="163"/>
      <c r="CB19" s="163"/>
      <c r="CD19" s="163"/>
      <c r="CE19" s="163"/>
      <c r="CF19" s="163"/>
      <c r="CK19" s="163"/>
      <c r="CL19" s="163"/>
      <c r="CM19" s="163"/>
      <c r="CO19" s="163"/>
      <c r="CR19" s="163"/>
      <c r="CS19" s="163"/>
      <c r="CT19" s="163"/>
      <c r="CY19" s="163"/>
      <c r="CZ19" s="163"/>
      <c r="DA19" s="163"/>
      <c r="DC19" s="163"/>
      <c r="DF19" s="163"/>
      <c r="DG19" s="163"/>
      <c r="DH19" s="163"/>
      <c r="DM19" s="163"/>
      <c r="DN19" s="163"/>
      <c r="DO19" s="163"/>
      <c r="DQ19" s="163"/>
      <c r="DT19" s="163"/>
      <c r="DU19" s="163"/>
      <c r="DV19" s="163"/>
      <c r="DY19" s="163"/>
      <c r="DZ19" s="163"/>
      <c r="EA19" s="163"/>
    </row>
    <row r="20" spans="1:135" s="145" customFormat="1" ht="42.75" customHeight="1" x14ac:dyDescent="0.25">
      <c r="A20" s="165"/>
      <c r="B20" s="168" t="s">
        <v>129</v>
      </c>
      <c r="C20" s="158">
        <f>C18-C7</f>
        <v>110680796.73190001</v>
      </c>
      <c r="D20" s="158">
        <f>D18-D7</f>
        <v>101937710.49679998</v>
      </c>
      <c r="E20" s="158">
        <f>E18-E7</f>
        <v>66193378.478644609</v>
      </c>
      <c r="F20" s="158">
        <f>D20/C20*100</f>
        <v>92.100629473893065</v>
      </c>
      <c r="G20" s="158">
        <f>G18-G7</f>
        <v>79578255.036099985</v>
      </c>
      <c r="H20" s="158">
        <f>G20/E20*100</f>
        <v>120.22086931515909</v>
      </c>
      <c r="I20" s="158">
        <f>G20/C20*100</f>
        <v>71.898881636044678</v>
      </c>
      <c r="J20" s="158">
        <f>J18-J7</f>
        <v>135633398.49483335</v>
      </c>
      <c r="K20" s="158">
        <f t="shared" ref="K20:L20" si="123">K18-K7</f>
        <v>92993036.918753982</v>
      </c>
      <c r="L20" s="158">
        <f t="shared" si="123"/>
        <v>84852445.124199986</v>
      </c>
      <c r="M20" s="158">
        <f>L20/K20*100</f>
        <v>91.246020063129833</v>
      </c>
      <c r="N20" s="158">
        <f>L20/J20*100</f>
        <v>62.56014083981848</v>
      </c>
      <c r="O20" s="158">
        <f>J20/C20*100-100</f>
        <v>22.544653182589158</v>
      </c>
      <c r="P20" s="158">
        <f>P18-P7</f>
        <v>20600306.293900006</v>
      </c>
      <c r="Q20" s="158">
        <f>Q18-Q7</f>
        <v>56324301.499999993</v>
      </c>
      <c r="R20" s="158">
        <f>R18-R7</f>
        <v>29955301.142300002</v>
      </c>
      <c r="S20" s="158">
        <f t="shared" ref="S20" si="124">S18-S7</f>
        <v>30845240.153800011</v>
      </c>
      <c r="T20" s="158">
        <f>T18-T7</f>
        <v>21711676.862944603</v>
      </c>
      <c r="U20" s="158">
        <f>S20/R20*100</f>
        <v>102.97088988447298</v>
      </c>
      <c r="V20" s="158">
        <f>V18-V7</f>
        <v>18914409.469199989</v>
      </c>
      <c r="W20" s="158">
        <f>V20/T20*100</f>
        <v>87.116299623458744</v>
      </c>
      <c r="X20" s="158">
        <f>V20/R20*100</f>
        <v>63.142110905007307</v>
      </c>
      <c r="Y20" s="158">
        <f>Y18-Y7</f>
        <v>39416212.53679999</v>
      </c>
      <c r="Z20" s="158">
        <f t="shared" ref="Z20:AA20" si="125">Z18-Z7</f>
        <v>29666781.304837294</v>
      </c>
      <c r="AA20" s="158">
        <f t="shared" si="125"/>
        <v>27589045.892299999</v>
      </c>
      <c r="AB20" s="158">
        <f>AA20/Z20*100</f>
        <v>92.996424549101619</v>
      </c>
      <c r="AC20" s="158">
        <f>AA20/Y20*100</f>
        <v>69.994157522217932</v>
      </c>
      <c r="AD20" s="158">
        <f>Y20/R20*100-100</f>
        <v>31.583429422247377</v>
      </c>
      <c r="AE20" s="158">
        <f>AE18-AE7</f>
        <v>8674636.4231000002</v>
      </c>
      <c r="AF20" s="158">
        <f>AF18-AF7</f>
        <v>21818222.420000002</v>
      </c>
      <c r="AG20" s="158">
        <f t="shared" ref="AG20" si="126">AG18-AG7</f>
        <v>22769547.997799993</v>
      </c>
      <c r="AH20" s="158">
        <f>AH18-AH7</f>
        <v>15954525.94549913</v>
      </c>
      <c r="AI20" s="158">
        <f>AG20/AF20*100</f>
        <v>104.36023411755096</v>
      </c>
      <c r="AJ20" s="158">
        <f>AJ18-AJ7</f>
        <v>13428679.285600001</v>
      </c>
      <c r="AK20" s="158">
        <f>AJ20/AH20*100</f>
        <v>84.168463114933942</v>
      </c>
      <c r="AL20" s="158">
        <f>AJ20/AF20*100</f>
        <v>61.547998856636468</v>
      </c>
      <c r="AM20" s="158">
        <f>AM18-AM7</f>
        <v>25711376.909599997</v>
      </c>
      <c r="AN20" s="158">
        <f>AN18-AN7</f>
        <v>18779585.489969842</v>
      </c>
      <c r="AO20" s="158">
        <f>BC20+BR20+CF20+CT20+DH20</f>
        <v>16890642.693900004</v>
      </c>
      <c r="AP20" s="158">
        <f>AO20/AN20*100</f>
        <v>89.941509640461874</v>
      </c>
      <c r="AQ20" s="158">
        <f t="shared" ref="AQ20" si="127">AO20/AM20*100</f>
        <v>65.693263932486829</v>
      </c>
      <c r="AR20" s="158">
        <f>AM20/AF20*100-100</f>
        <v>17.843591538563103</v>
      </c>
      <c r="AS20" s="158">
        <f>AS18-AS7</f>
        <v>3461963.4083000012</v>
      </c>
      <c r="AT20" s="158">
        <f>AT18-AT7</f>
        <v>6383035.6769999992</v>
      </c>
      <c r="AU20" s="158">
        <f t="shared" ref="AU20:AV20" si="128">AU18-AU7</f>
        <v>6079554.2887000013</v>
      </c>
      <c r="AV20" s="158">
        <f t="shared" si="128"/>
        <v>4678409.4079960622</v>
      </c>
      <c r="AW20" s="158">
        <f>AU20/AT20*100</f>
        <v>95.245500673080471</v>
      </c>
      <c r="AX20" s="158">
        <f>AX18-AX7</f>
        <v>2937491.2842999999</v>
      </c>
      <c r="AY20" s="158">
        <f>AX20/AV20*100</f>
        <v>62.788247631329838</v>
      </c>
      <c r="AZ20" s="158">
        <f>AX20/AT20*100</f>
        <v>46.020286160778731</v>
      </c>
      <c r="BA20" s="158">
        <f>BA18-BA7</f>
        <v>7318805.4509999994</v>
      </c>
      <c r="BB20" s="158">
        <f>BB18-BB7</f>
        <v>5160102.4821785744</v>
      </c>
      <c r="BC20" s="158">
        <f t="shared" ref="BC20" si="129">BC18-BC7</f>
        <v>3706563.1474000001</v>
      </c>
      <c r="BD20" s="158">
        <f>BC20/BB20*100</f>
        <v>71.831192504438476</v>
      </c>
      <c r="BE20" s="158">
        <f>BC20/BA20*100</f>
        <v>50.644373213849491</v>
      </c>
      <c r="BF20" s="158">
        <f>BA20/AT20*100-100</f>
        <v>14.660262316437624</v>
      </c>
      <c r="BG20" s="158">
        <f>BC20-AX20</f>
        <v>769071.86310000019</v>
      </c>
      <c r="BH20" s="158">
        <f>BH18-BH7</f>
        <v>10449184.759999998</v>
      </c>
      <c r="BI20" s="158">
        <f>BI18-BI7</f>
        <v>11400616.965099998</v>
      </c>
      <c r="BJ20" s="158">
        <f>BJ18-BJ7</f>
        <v>7754226.8542972449</v>
      </c>
      <c r="BK20" s="158">
        <f>+BI20/BH20*100</f>
        <v>109.10532474018575</v>
      </c>
      <c r="BL20" s="158">
        <f>BL18-BL7</f>
        <v>6987098.1706000008</v>
      </c>
      <c r="BM20" s="158">
        <f>BL20/BK20*100</f>
        <v>6403993.7438786682</v>
      </c>
      <c r="BN20" s="158">
        <f>BL20/BJ20*100</f>
        <v>90.106961040582462</v>
      </c>
      <c r="BO20" s="158">
        <f>BL20/BH20*100</f>
        <v>66.867400003749211</v>
      </c>
      <c r="BP20" s="158">
        <f>BP18-BP7</f>
        <v>12567696.266600002</v>
      </c>
      <c r="BQ20" s="158">
        <f>BQ18-BQ7</f>
        <v>9331402.69269206</v>
      </c>
      <c r="BR20" s="158">
        <f>BR18-BR7</f>
        <v>8807723.0248000026</v>
      </c>
      <c r="BS20" s="158">
        <f>BR20/BQ20*100</f>
        <v>94.387985545815312</v>
      </c>
      <c r="BT20" s="158">
        <f>BR20/BP20*100</f>
        <v>70.082239719680913</v>
      </c>
      <c r="BU20" s="158">
        <f>BP20/BH20*100-100</f>
        <v>20.2744190600378</v>
      </c>
      <c r="BV20" s="158">
        <f>BR20-BL20</f>
        <v>1820624.8542000018</v>
      </c>
      <c r="BW20" s="159">
        <f>BW18-BW7</f>
        <v>1057523.0150000001</v>
      </c>
      <c r="BX20" s="159">
        <f t="shared" ref="BX20:BY20" si="130">BX18-BX7</f>
        <v>1243681.3965999992</v>
      </c>
      <c r="BY20" s="159">
        <f t="shared" si="130"/>
        <v>617229.86147550028</v>
      </c>
      <c r="BZ20" s="159">
        <f>BX20/BW20*100</f>
        <v>117.60324635582509</v>
      </c>
      <c r="CA20" s="159">
        <f>CA18-CA7</f>
        <v>-131794.95619999943</v>
      </c>
      <c r="CB20" s="159">
        <f>CA20/BY20*100</f>
        <v>-21.352653918094784</v>
      </c>
      <c r="CC20" s="159">
        <f>CA20/BW20*100</f>
        <v>-12.462608787762356</v>
      </c>
      <c r="CD20" s="159">
        <f t="shared" ref="CD20:CF20" si="131">CD18-CD7</f>
        <v>1308834.7340000002</v>
      </c>
      <c r="CE20" s="159">
        <f t="shared" si="131"/>
        <v>988164.50942857098</v>
      </c>
      <c r="CF20" s="159">
        <f t="shared" si="131"/>
        <v>1146448.3625000007</v>
      </c>
      <c r="CG20" s="159">
        <f>CF20/CE20*100</f>
        <v>116.01796579022667</v>
      </c>
      <c r="CH20" s="159">
        <f>CF20/CD20*100</f>
        <v>87.593057604475263</v>
      </c>
      <c r="CI20" s="159">
        <f>CD20/BW20*100-100</f>
        <v>23.764184366238126</v>
      </c>
      <c r="CJ20" s="159">
        <f>CF20-CA20</f>
        <v>1278243.3187000002</v>
      </c>
      <c r="CK20" s="159">
        <f t="shared" ref="CK20:CM20" si="132">CK18-CK7</f>
        <v>434630.30000000005</v>
      </c>
      <c r="CL20" s="159">
        <f t="shared" si="132"/>
        <v>593386.20399999968</v>
      </c>
      <c r="CM20" s="159">
        <f t="shared" si="132"/>
        <v>331044.52165354334</v>
      </c>
      <c r="CN20" s="159">
        <f>CL20/CK20*100</f>
        <v>136.52665357201272</v>
      </c>
      <c r="CO20" s="159">
        <f t="shared" ref="CO20" si="133">CO18-CO7</f>
        <v>440228.5419999999</v>
      </c>
      <c r="CP20" s="159">
        <f>CO20/CM20*100</f>
        <v>132.98167261644758</v>
      </c>
      <c r="CQ20" s="159">
        <f>CO20/CK20*100</f>
        <v>101.28804687570099</v>
      </c>
      <c r="CR20" s="159">
        <f t="shared" ref="CR20" si="134">CR18-CR7</f>
        <v>537339.77599999995</v>
      </c>
      <c r="CS20" s="159">
        <f>CS18-CS7</f>
        <v>409454.04287301586</v>
      </c>
      <c r="CT20" s="159">
        <f>CT18-CT7</f>
        <v>486699.64700000011</v>
      </c>
      <c r="CU20" s="159">
        <f>CT20/CS20*100</f>
        <v>118.86551261894378</v>
      </c>
      <c r="CV20" s="159">
        <f>CT20/CR20*100</f>
        <v>90.575771371892671</v>
      </c>
      <c r="CW20" s="159">
        <f>CR20/CK20*100-100</f>
        <v>23.631457815987503</v>
      </c>
      <c r="CX20" s="159">
        <f>CT20-CO20</f>
        <v>46471.105000000214</v>
      </c>
      <c r="CY20" s="159">
        <f t="shared" ref="CY20:DA20" si="135">CY18-CY7</f>
        <v>3493848.6679999996</v>
      </c>
      <c r="CZ20" s="159">
        <f t="shared" si="135"/>
        <v>3452309.1433999985</v>
      </c>
      <c r="DA20" s="159">
        <f t="shared" si="135"/>
        <v>2379548.4353416529</v>
      </c>
      <c r="DB20" s="159">
        <f>CZ20/CY20*100</f>
        <v>98.811066862155201</v>
      </c>
      <c r="DC20" s="159">
        <f>DC18-DC7</f>
        <v>2132017.2991000004</v>
      </c>
      <c r="DD20" s="159">
        <f>DC20/DA20*100</f>
        <v>89.59755840371821</v>
      </c>
      <c r="DE20" s="159">
        <f>DC20/CY20*100</f>
        <v>61.022027617482387</v>
      </c>
      <c r="DF20" s="159">
        <f t="shared" ref="DF20:DG20" si="136">DF18-DF7</f>
        <v>3978700.6819999991</v>
      </c>
      <c r="DG20" s="159">
        <f t="shared" si="136"/>
        <v>2890461.7627976192</v>
      </c>
      <c r="DH20" s="159">
        <f>DH18-DH7</f>
        <v>2743208.5122000002</v>
      </c>
      <c r="DI20" s="159">
        <f>DH20/DG20*100</f>
        <v>94.905545802650721</v>
      </c>
      <c r="DJ20" s="159">
        <f>DH20/DF20*100</f>
        <v>68.947345665144482</v>
      </c>
      <c r="DK20" s="159">
        <f>DF20/CY20*100-100</f>
        <v>13.87730437327572</v>
      </c>
      <c r="DL20" s="159">
        <f>DH20-DC20</f>
        <v>611191.21309999982</v>
      </c>
      <c r="DM20" s="159">
        <f t="shared" ref="DM20:DO20" si="137">DM18-DM7</f>
        <v>6021757.9992999993</v>
      </c>
      <c r="DN20" s="159">
        <f t="shared" si="137"/>
        <v>5877540.5705000004</v>
      </c>
      <c r="DO20" s="159">
        <f t="shared" si="137"/>
        <v>4318694.9980301168</v>
      </c>
      <c r="DP20" s="159">
        <f>DN20/DM20*100</f>
        <v>97.605061033393184</v>
      </c>
      <c r="DQ20" s="159">
        <f t="shared" ref="DQ20" si="138">DQ18-DQ7</f>
        <v>3947455.0901999995</v>
      </c>
      <c r="DR20" s="159">
        <f>DQ20/DO20*100</f>
        <v>91.403886868615388</v>
      </c>
      <c r="DS20" s="159">
        <f>DQ20/DM20*100</f>
        <v>65.553200421851429</v>
      </c>
      <c r="DT20" s="159">
        <f t="shared" ref="DT20:DV20" si="139">DT18-DT7</f>
        <v>7088386.6439999994</v>
      </c>
      <c r="DU20" s="159">
        <f t="shared" si="139"/>
        <v>5293783.9492420666</v>
      </c>
      <c r="DV20" s="159">
        <f t="shared" si="139"/>
        <v>4578930.5314000007</v>
      </c>
      <c r="DW20" s="159">
        <f>DV20/DU20*100</f>
        <v>86.496362059800063</v>
      </c>
      <c r="DX20" s="159">
        <f>DV20/DT20*100</f>
        <v>64.597640639084773</v>
      </c>
      <c r="DY20" s="159">
        <f t="shared" ref="DY20:DZ20" si="140">DY18-DY7</f>
        <v>3054167.3580000014</v>
      </c>
      <c r="DZ20" s="159">
        <f t="shared" si="140"/>
        <v>2219651.1439603181</v>
      </c>
      <c r="EA20" s="159">
        <f>EA18-EA7</f>
        <v>1840215.6523999996</v>
      </c>
      <c r="EB20" s="159">
        <f>EA20/DZ20*100</f>
        <v>82.905624940533357</v>
      </c>
      <c r="EC20" s="159">
        <f>EA20/DY20*100</f>
        <v>60.252613452232396</v>
      </c>
      <c r="ED20" s="159">
        <f>DT20/DM20*100-100</f>
        <v>17.712911160229126</v>
      </c>
      <c r="EE20" s="158">
        <f>DV20-DQ20</f>
        <v>631475.44120000117</v>
      </c>
    </row>
    <row r="22" spans="1:135" hidden="1" x14ac:dyDescent="0.3">
      <c r="A22" s="148" t="s">
        <v>136</v>
      </c>
    </row>
    <row r="23" spans="1:135" ht="44.25" customHeight="1" x14ac:dyDescent="0.3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</row>
    <row r="24" spans="1:135" hidden="1" x14ac:dyDescent="0.3">
      <c r="A24" s="148" t="s">
        <v>136</v>
      </c>
    </row>
  </sheetData>
  <mergeCells count="63">
    <mergeCell ref="A23:P23"/>
    <mergeCell ref="G19:I19"/>
    <mergeCell ref="CD5:CH5"/>
    <mergeCell ref="CI5:CI6"/>
    <mergeCell ref="BW5:CC5"/>
    <mergeCell ref="C5:I5"/>
    <mergeCell ref="R5:X5"/>
    <mergeCell ref="A4:A6"/>
    <mergeCell ref="B4:B6"/>
    <mergeCell ref="Q4:Q6"/>
    <mergeCell ref="CW5:CW6"/>
    <mergeCell ref="BP5:BT5"/>
    <mergeCell ref="AS5:AS6"/>
    <mergeCell ref="BV5:BV6"/>
    <mergeCell ref="DT5:EC5"/>
    <mergeCell ref="CY4:DL4"/>
    <mergeCell ref="DM5:DS5"/>
    <mergeCell ref="DM4:EE4"/>
    <mergeCell ref="EE5:EE6"/>
    <mergeCell ref="ED5:ED6"/>
    <mergeCell ref="DF5:DJ5"/>
    <mergeCell ref="DL5:DL6"/>
    <mergeCell ref="CY5:DE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4"/>
  <sheetViews>
    <sheetView workbookViewId="0">
      <selection activeCell="C9" sqref="C9"/>
    </sheetView>
  </sheetViews>
  <sheetFormatPr defaultRowHeight="15" x14ac:dyDescent="0.2"/>
  <cols>
    <col min="2" max="2" width="17.5" customWidth="1"/>
    <col min="3" max="5" width="14" customWidth="1"/>
    <col min="6" max="6" width="18.625" customWidth="1"/>
    <col min="7" max="7" width="27.75" customWidth="1"/>
  </cols>
  <sheetData>
    <row r="2" spans="1:7" ht="45" x14ac:dyDescent="0.2">
      <c r="A2" s="245" t="s">
        <v>58</v>
      </c>
      <c r="B2" s="243" t="s">
        <v>56</v>
      </c>
      <c r="C2" s="247" t="s">
        <v>124</v>
      </c>
      <c r="D2" s="248"/>
      <c r="E2" s="249"/>
      <c r="F2" s="185" t="s">
        <v>133</v>
      </c>
      <c r="G2" s="189">
        <v>6.8000000000000005E-2</v>
      </c>
    </row>
    <row r="3" spans="1:7" ht="30" customHeight="1" x14ac:dyDescent="0.2">
      <c r="A3" s="246"/>
      <c r="B3" s="244"/>
      <c r="C3" s="187" t="s">
        <v>134</v>
      </c>
      <c r="D3" s="186" t="s">
        <v>135</v>
      </c>
      <c r="E3" s="185"/>
    </row>
    <row r="4" spans="1:7" x14ac:dyDescent="0.2">
      <c r="A4" s="176">
        <v>1</v>
      </c>
      <c r="B4" s="147" t="s">
        <v>59</v>
      </c>
    </row>
    <row r="5" spans="1:7" x14ac:dyDescent="0.2">
      <c r="A5" s="176">
        <v>2</v>
      </c>
      <c r="B5" s="147" t="s">
        <v>45</v>
      </c>
    </row>
    <row r="6" spans="1:7" x14ac:dyDescent="0.2">
      <c r="A6" s="176">
        <v>3</v>
      </c>
      <c r="B6" s="147" t="s">
        <v>46</v>
      </c>
    </row>
    <row r="7" spans="1:7" x14ac:dyDescent="0.2">
      <c r="A7" s="176">
        <v>4</v>
      </c>
      <c r="B7" s="147" t="s">
        <v>47</v>
      </c>
    </row>
    <row r="8" spans="1:7" x14ac:dyDescent="0.2">
      <c r="A8" s="176">
        <v>5</v>
      </c>
      <c r="B8" s="147" t="s">
        <v>48</v>
      </c>
    </row>
    <row r="9" spans="1:7" x14ac:dyDescent="0.2">
      <c r="A9" s="176">
        <v>6</v>
      </c>
      <c r="B9" s="147" t="s">
        <v>49</v>
      </c>
    </row>
    <row r="10" spans="1:7" x14ac:dyDescent="0.2">
      <c r="A10" s="176">
        <v>7</v>
      </c>
      <c r="B10" s="147" t="s">
        <v>50</v>
      </c>
    </row>
    <row r="11" spans="1:7" x14ac:dyDescent="0.2">
      <c r="A11" s="176">
        <v>8</v>
      </c>
      <c r="B11" s="147" t="s">
        <v>51</v>
      </c>
    </row>
    <row r="12" spans="1:7" x14ac:dyDescent="0.2">
      <c r="A12" s="176">
        <v>9</v>
      </c>
      <c r="B12" s="147" t="s">
        <v>52</v>
      </c>
    </row>
    <row r="13" spans="1:7" x14ac:dyDescent="0.2">
      <c r="A13" s="176">
        <v>10</v>
      </c>
      <c r="B13" s="147" t="s">
        <v>53</v>
      </c>
    </row>
    <row r="14" spans="1:7" x14ac:dyDescent="0.2">
      <c r="A14" s="175">
        <v>11</v>
      </c>
      <c r="B14" s="147" t="s">
        <v>54</v>
      </c>
    </row>
  </sheetData>
  <mergeCells count="3">
    <mergeCell ref="B2:B3"/>
    <mergeCell ref="A2:A3"/>
    <mergeCell ref="C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50" t="s">
        <v>5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51" t="s">
        <v>103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52" t="s">
        <v>4</v>
      </c>
      <c r="P3" s="252"/>
      <c r="Q3" s="252"/>
      <c r="R3" s="252"/>
      <c r="S3" s="11"/>
      <c r="T3" s="11"/>
      <c r="U3" s="11"/>
      <c r="V3" s="11"/>
      <c r="W3" s="11"/>
      <c r="X3" s="11"/>
      <c r="Y3" s="252"/>
      <c r="Z3" s="252"/>
      <c r="AA3" s="25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23" t="s">
        <v>1</v>
      </c>
      <c r="C4" s="264" t="s">
        <v>6</v>
      </c>
      <c r="D4" s="265" t="s">
        <v>7</v>
      </c>
      <c r="E4" s="265" t="s">
        <v>8</v>
      </c>
      <c r="F4" s="334" t="s">
        <v>9</v>
      </c>
      <c r="G4" s="334"/>
      <c r="H4" s="335"/>
      <c r="I4" s="340" t="s">
        <v>10</v>
      </c>
      <c r="J4" s="340"/>
      <c r="K4" s="341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12"/>
      <c r="BG4" s="328" t="s">
        <v>11</v>
      </c>
      <c r="BH4" s="329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12"/>
      <c r="BU4" s="12"/>
      <c r="BV4" s="12"/>
      <c r="BW4" s="289" t="s">
        <v>12</v>
      </c>
      <c r="BX4" s="290"/>
    </row>
    <row r="5" spans="2:80" ht="18" customHeight="1" x14ac:dyDescent="0.2">
      <c r="B5" s="323"/>
      <c r="C5" s="264"/>
      <c r="D5" s="266"/>
      <c r="E5" s="266"/>
      <c r="F5" s="336"/>
      <c r="G5" s="336"/>
      <c r="H5" s="337"/>
      <c r="I5" s="342"/>
      <c r="J5" s="342"/>
      <c r="K5" s="343"/>
      <c r="L5" s="349" t="s">
        <v>13</v>
      </c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1"/>
      <c r="AN5" s="327"/>
      <c r="AO5" s="327"/>
      <c r="AP5" s="327"/>
      <c r="AQ5" s="327"/>
      <c r="AR5" s="327"/>
      <c r="AS5" s="327"/>
      <c r="AT5" s="327"/>
      <c r="AU5" s="327"/>
      <c r="AV5" s="303"/>
      <c r="AW5" s="304"/>
      <c r="AX5" s="304"/>
      <c r="AY5" s="304"/>
      <c r="AZ5" s="304"/>
      <c r="BA5" s="304"/>
      <c r="BB5" s="304"/>
      <c r="BC5" s="304"/>
      <c r="BD5" s="304"/>
      <c r="BE5" s="305"/>
      <c r="BF5" s="296" t="s">
        <v>15</v>
      </c>
      <c r="BG5" s="330"/>
      <c r="BH5" s="331"/>
      <c r="BI5" s="303" t="s">
        <v>14</v>
      </c>
      <c r="BJ5" s="304"/>
      <c r="BK5" s="304"/>
      <c r="BL5" s="305"/>
      <c r="BM5" s="295"/>
      <c r="BN5" s="312"/>
      <c r="BO5" s="41"/>
      <c r="BP5" s="295"/>
      <c r="BQ5" s="295"/>
      <c r="BR5" s="295"/>
      <c r="BS5" s="295"/>
      <c r="BT5" s="295"/>
      <c r="BU5" s="295"/>
      <c r="BV5" s="296" t="s">
        <v>16</v>
      </c>
      <c r="BW5" s="291"/>
      <c r="BX5" s="292"/>
    </row>
    <row r="6" spans="2:80" ht="37.5" customHeight="1" x14ac:dyDescent="0.2">
      <c r="B6" s="323"/>
      <c r="C6" s="264"/>
      <c r="D6" s="266"/>
      <c r="E6" s="266"/>
      <c r="F6" s="336"/>
      <c r="G6" s="336"/>
      <c r="H6" s="337"/>
      <c r="I6" s="342"/>
      <c r="J6" s="342"/>
      <c r="K6" s="343"/>
      <c r="L6" s="346" t="s">
        <v>17</v>
      </c>
      <c r="M6" s="347"/>
      <c r="N6" s="347"/>
      <c r="O6" s="347"/>
      <c r="P6" s="347"/>
      <c r="Q6" s="347"/>
      <c r="R6" s="348"/>
      <c r="S6" s="253" t="s">
        <v>74</v>
      </c>
      <c r="T6" s="253" t="s">
        <v>67</v>
      </c>
      <c r="U6" s="261" t="s">
        <v>68</v>
      </c>
      <c r="V6" s="256" t="s">
        <v>73</v>
      </c>
      <c r="W6" s="256" t="s">
        <v>18</v>
      </c>
      <c r="X6" s="256" t="s">
        <v>42</v>
      </c>
      <c r="Y6" s="269" t="s">
        <v>19</v>
      </c>
      <c r="Z6" s="269"/>
      <c r="AA6" s="270"/>
      <c r="AB6" s="253" t="s">
        <v>69</v>
      </c>
      <c r="AC6" s="253" t="s">
        <v>67</v>
      </c>
      <c r="AD6" s="261" t="s">
        <v>68</v>
      </c>
      <c r="AE6" s="256" t="s">
        <v>62</v>
      </c>
      <c r="AF6" s="256" t="s">
        <v>18</v>
      </c>
      <c r="AG6" s="256" t="s">
        <v>43</v>
      </c>
      <c r="AH6" s="352" t="s">
        <v>20</v>
      </c>
      <c r="AI6" s="353"/>
      <c r="AJ6" s="269" t="s">
        <v>70</v>
      </c>
      <c r="AK6" s="270"/>
      <c r="AL6" s="269" t="s">
        <v>21</v>
      </c>
      <c r="AM6" s="270"/>
      <c r="AN6" s="358" t="s">
        <v>36</v>
      </c>
      <c r="AO6" s="359"/>
      <c r="AP6" s="364" t="s">
        <v>22</v>
      </c>
      <c r="AQ6" s="295"/>
      <c r="AR6" s="295"/>
      <c r="AS6" s="295"/>
      <c r="AT6" s="295"/>
      <c r="AU6" s="312"/>
      <c r="AV6" s="373" t="s">
        <v>23</v>
      </c>
      <c r="AW6" s="374"/>
      <c r="AX6" s="281" t="s">
        <v>24</v>
      </c>
      <c r="AY6" s="282"/>
      <c r="AZ6" s="364" t="s">
        <v>25</v>
      </c>
      <c r="BA6" s="295"/>
      <c r="BB6" s="295"/>
      <c r="BC6" s="312"/>
      <c r="BD6" s="281" t="s">
        <v>26</v>
      </c>
      <c r="BE6" s="282"/>
      <c r="BF6" s="296"/>
      <c r="BG6" s="330"/>
      <c r="BH6" s="331"/>
      <c r="BI6" s="297" t="s">
        <v>63</v>
      </c>
      <c r="BJ6" s="298"/>
      <c r="BK6" s="306" t="s">
        <v>64</v>
      </c>
      <c r="BL6" s="307"/>
      <c r="BM6" s="313" t="s">
        <v>60</v>
      </c>
      <c r="BN6" s="307"/>
      <c r="BO6" s="287" t="s">
        <v>66</v>
      </c>
      <c r="BP6" s="317" t="s">
        <v>71</v>
      </c>
      <c r="BQ6" s="318"/>
      <c r="BR6" s="275" t="s">
        <v>27</v>
      </c>
      <c r="BS6" s="276"/>
      <c r="BT6" s="281" t="s">
        <v>26</v>
      </c>
      <c r="BU6" s="282"/>
      <c r="BV6" s="296"/>
      <c r="BW6" s="291"/>
      <c r="BX6" s="292"/>
    </row>
    <row r="7" spans="2:80" ht="34.5" customHeight="1" x14ac:dyDescent="0.2">
      <c r="B7" s="323"/>
      <c r="C7" s="264"/>
      <c r="D7" s="266"/>
      <c r="E7" s="266"/>
      <c r="F7" s="336"/>
      <c r="G7" s="336"/>
      <c r="H7" s="337"/>
      <c r="I7" s="342"/>
      <c r="J7" s="342"/>
      <c r="K7" s="343"/>
      <c r="L7" s="269" t="s">
        <v>28</v>
      </c>
      <c r="M7" s="269"/>
      <c r="N7" s="270"/>
      <c r="O7" s="269" t="s">
        <v>29</v>
      </c>
      <c r="P7" s="269"/>
      <c r="Q7" s="269"/>
      <c r="R7" s="270"/>
      <c r="S7" s="254"/>
      <c r="T7" s="254"/>
      <c r="U7" s="262"/>
      <c r="V7" s="257"/>
      <c r="W7" s="259"/>
      <c r="X7" s="268"/>
      <c r="Y7" s="271"/>
      <c r="Z7" s="271"/>
      <c r="AA7" s="272"/>
      <c r="AB7" s="254"/>
      <c r="AC7" s="254"/>
      <c r="AD7" s="262"/>
      <c r="AE7" s="268"/>
      <c r="AF7" s="268"/>
      <c r="AG7" s="268"/>
      <c r="AH7" s="354"/>
      <c r="AI7" s="355"/>
      <c r="AJ7" s="271"/>
      <c r="AK7" s="272"/>
      <c r="AL7" s="271"/>
      <c r="AM7" s="272"/>
      <c r="AN7" s="360"/>
      <c r="AO7" s="361"/>
      <c r="AP7" s="358" t="s">
        <v>30</v>
      </c>
      <c r="AQ7" s="359"/>
      <c r="AR7" s="358" t="s">
        <v>31</v>
      </c>
      <c r="AS7" s="359"/>
      <c r="AT7" s="358" t="s">
        <v>32</v>
      </c>
      <c r="AU7" s="359"/>
      <c r="AV7" s="375"/>
      <c r="AW7" s="376"/>
      <c r="AX7" s="283"/>
      <c r="AY7" s="284"/>
      <c r="AZ7" s="365" t="s">
        <v>33</v>
      </c>
      <c r="BA7" s="366"/>
      <c r="BB7" s="369" t="s">
        <v>34</v>
      </c>
      <c r="BC7" s="370"/>
      <c r="BD7" s="283"/>
      <c r="BE7" s="284"/>
      <c r="BF7" s="296"/>
      <c r="BG7" s="330"/>
      <c r="BH7" s="331"/>
      <c r="BI7" s="299"/>
      <c r="BJ7" s="300"/>
      <c r="BK7" s="308"/>
      <c r="BL7" s="309"/>
      <c r="BM7" s="314" t="s">
        <v>61</v>
      </c>
      <c r="BN7" s="309"/>
      <c r="BO7" s="288"/>
      <c r="BP7" s="319"/>
      <c r="BQ7" s="320"/>
      <c r="BR7" s="277"/>
      <c r="BS7" s="278"/>
      <c r="BT7" s="283"/>
      <c r="BU7" s="284"/>
      <c r="BV7" s="296"/>
      <c r="BW7" s="291"/>
      <c r="BX7" s="292"/>
    </row>
    <row r="8" spans="2:80" ht="70.5" customHeight="1" x14ac:dyDescent="0.2">
      <c r="B8" s="323"/>
      <c r="C8" s="264"/>
      <c r="D8" s="266"/>
      <c r="E8" s="266"/>
      <c r="F8" s="338"/>
      <c r="G8" s="338"/>
      <c r="H8" s="339"/>
      <c r="I8" s="344"/>
      <c r="J8" s="344"/>
      <c r="K8" s="345"/>
      <c r="L8" s="273"/>
      <c r="M8" s="273"/>
      <c r="N8" s="274"/>
      <c r="O8" s="273"/>
      <c r="P8" s="273"/>
      <c r="Q8" s="273"/>
      <c r="R8" s="274"/>
      <c r="S8" s="254"/>
      <c r="T8" s="254"/>
      <c r="U8" s="262"/>
      <c r="V8" s="257"/>
      <c r="W8" s="259"/>
      <c r="X8" s="268"/>
      <c r="Y8" s="273"/>
      <c r="Z8" s="273"/>
      <c r="AA8" s="274"/>
      <c r="AB8" s="254"/>
      <c r="AC8" s="254"/>
      <c r="AD8" s="262"/>
      <c r="AE8" s="268"/>
      <c r="AF8" s="268"/>
      <c r="AG8" s="268"/>
      <c r="AH8" s="356"/>
      <c r="AI8" s="357"/>
      <c r="AJ8" s="273"/>
      <c r="AK8" s="274"/>
      <c r="AL8" s="273"/>
      <c r="AM8" s="274"/>
      <c r="AN8" s="362"/>
      <c r="AO8" s="363"/>
      <c r="AP8" s="362"/>
      <c r="AQ8" s="363"/>
      <c r="AR8" s="362"/>
      <c r="AS8" s="363"/>
      <c r="AT8" s="362"/>
      <c r="AU8" s="363"/>
      <c r="AV8" s="377"/>
      <c r="AW8" s="378"/>
      <c r="AX8" s="285"/>
      <c r="AY8" s="286"/>
      <c r="AZ8" s="367"/>
      <c r="BA8" s="368"/>
      <c r="BB8" s="371"/>
      <c r="BC8" s="372"/>
      <c r="BD8" s="285"/>
      <c r="BE8" s="286"/>
      <c r="BF8" s="296"/>
      <c r="BG8" s="332"/>
      <c r="BH8" s="333"/>
      <c r="BI8" s="301"/>
      <c r="BJ8" s="302"/>
      <c r="BK8" s="310"/>
      <c r="BL8" s="311"/>
      <c r="BM8" s="325"/>
      <c r="BN8" s="326"/>
      <c r="BO8" s="288"/>
      <c r="BP8" s="321"/>
      <c r="BQ8" s="322"/>
      <c r="BR8" s="279"/>
      <c r="BS8" s="280"/>
      <c r="BT8" s="285"/>
      <c r="BU8" s="286"/>
      <c r="BV8" s="296"/>
      <c r="BW8" s="293"/>
      <c r="BX8" s="294"/>
    </row>
    <row r="9" spans="2:80" ht="27.75" customHeight="1" x14ac:dyDescent="0.2">
      <c r="B9" s="323"/>
      <c r="C9" s="264"/>
      <c r="D9" s="267"/>
      <c r="E9" s="267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54"/>
      <c r="T9" s="254"/>
      <c r="U9" s="262"/>
      <c r="V9" s="257"/>
      <c r="W9" s="259"/>
      <c r="X9" s="268"/>
      <c r="Y9" s="25" t="s">
        <v>35</v>
      </c>
      <c r="Z9" s="4" t="s">
        <v>0</v>
      </c>
      <c r="AA9" s="38" t="s">
        <v>2</v>
      </c>
      <c r="AB9" s="254"/>
      <c r="AC9" s="254"/>
      <c r="AD9" s="262"/>
      <c r="AE9" s="268"/>
      <c r="AF9" s="268"/>
      <c r="AG9" s="268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58"/>
      <c r="W10" s="260"/>
      <c r="X10" s="324"/>
      <c r="Y10" s="17">
        <v>21</v>
      </c>
      <c r="Z10" s="17">
        <v>22</v>
      </c>
      <c r="AA10" s="18">
        <v>23</v>
      </c>
      <c r="AB10" s="45"/>
      <c r="AC10" s="255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15" t="s">
        <v>3</v>
      </c>
      <c r="C22" s="316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85" t="s">
        <v>75</v>
      </c>
      <c r="N1" s="385"/>
      <c r="O1" s="385"/>
    </row>
    <row r="2" spans="1:28" ht="39" customHeight="1" x14ac:dyDescent="0.3">
      <c r="C2" s="386" t="s">
        <v>76</v>
      </c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</row>
    <row r="3" spans="1:28" ht="22.5" customHeight="1" x14ac:dyDescent="0.3">
      <c r="C3" s="387" t="s">
        <v>100</v>
      </c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83"/>
      <c r="B5" s="382" t="s">
        <v>77</v>
      </c>
      <c r="C5" s="388" t="s">
        <v>37</v>
      </c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79" t="s">
        <v>38</v>
      </c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</row>
    <row r="6" spans="1:28" ht="105" customHeight="1" x14ac:dyDescent="0.3">
      <c r="A6" s="384"/>
      <c r="B6" s="382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80" t="s">
        <v>95</v>
      </c>
      <c r="B18" s="381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50" t="s">
        <v>5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51" t="s">
        <v>114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52" t="s">
        <v>4</v>
      </c>
      <c r="T3" s="252"/>
      <c r="U3" s="252"/>
      <c r="V3" s="11"/>
      <c r="W3" s="11"/>
      <c r="X3" s="11"/>
      <c r="Y3" s="11"/>
      <c r="Z3" s="11"/>
      <c r="AA3" s="11"/>
      <c r="AB3" s="11"/>
      <c r="AC3" s="252"/>
      <c r="AD3" s="252"/>
      <c r="AE3" s="25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23" t="s">
        <v>1</v>
      </c>
      <c r="C4" s="264" t="s">
        <v>6</v>
      </c>
      <c r="D4" s="265" t="s">
        <v>7</v>
      </c>
      <c r="E4" s="265" t="s">
        <v>8</v>
      </c>
      <c r="F4" s="427" t="s">
        <v>9</v>
      </c>
      <c r="G4" s="334"/>
      <c r="H4" s="334"/>
      <c r="I4" s="334"/>
      <c r="J4" s="430" t="s">
        <v>10</v>
      </c>
      <c r="K4" s="340"/>
      <c r="L4" s="340"/>
      <c r="M4" s="340"/>
      <c r="N4" s="393" t="s">
        <v>104</v>
      </c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12"/>
      <c r="BX4" s="12"/>
      <c r="BY4" s="394" t="s">
        <v>11</v>
      </c>
      <c r="BZ4" s="394"/>
      <c r="CA4" s="394"/>
      <c r="CB4" s="393" t="s">
        <v>105</v>
      </c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12"/>
      <c r="CS4" s="12"/>
      <c r="CT4" s="12"/>
      <c r="CU4" s="12"/>
      <c r="CV4" s="401" t="s">
        <v>12</v>
      </c>
      <c r="CW4" s="401"/>
      <c r="CX4" s="401"/>
    </row>
    <row r="5" spans="2:107" ht="25.5" customHeight="1" x14ac:dyDescent="0.2">
      <c r="B5" s="323"/>
      <c r="C5" s="264"/>
      <c r="D5" s="266"/>
      <c r="E5" s="266"/>
      <c r="F5" s="428"/>
      <c r="G5" s="336"/>
      <c r="H5" s="336"/>
      <c r="I5" s="336"/>
      <c r="J5" s="431"/>
      <c r="K5" s="342"/>
      <c r="L5" s="342"/>
      <c r="M5" s="342"/>
      <c r="N5" s="402" t="s">
        <v>13</v>
      </c>
      <c r="O5" s="403"/>
      <c r="P5" s="403"/>
      <c r="Q5" s="403"/>
      <c r="R5" s="403"/>
      <c r="S5" s="403"/>
      <c r="T5" s="403"/>
      <c r="U5" s="403"/>
      <c r="V5" s="403"/>
      <c r="W5" s="403"/>
      <c r="X5" s="403"/>
      <c r="Y5" s="403"/>
      <c r="Z5" s="403"/>
      <c r="AA5" s="403"/>
      <c r="AB5" s="403"/>
      <c r="AC5" s="403"/>
      <c r="AD5" s="403"/>
      <c r="AE5" s="403"/>
      <c r="AF5" s="403"/>
      <c r="AG5" s="403"/>
      <c r="AH5" s="403"/>
      <c r="AI5" s="403"/>
      <c r="AJ5" s="403"/>
      <c r="AK5" s="403"/>
      <c r="AL5" s="403"/>
      <c r="AM5" s="403"/>
      <c r="AN5" s="403"/>
      <c r="AO5" s="403"/>
      <c r="AP5" s="403"/>
      <c r="AQ5" s="403"/>
      <c r="AR5" s="403"/>
      <c r="AS5" s="403"/>
      <c r="AT5" s="404"/>
      <c r="AU5" s="405" t="s">
        <v>14</v>
      </c>
      <c r="AV5" s="327"/>
      <c r="AW5" s="327"/>
      <c r="AX5" s="327"/>
      <c r="AY5" s="327"/>
      <c r="AZ5" s="327"/>
      <c r="BA5" s="327"/>
      <c r="BB5" s="327"/>
      <c r="BC5" s="327"/>
      <c r="BD5" s="327"/>
      <c r="BE5" s="327"/>
      <c r="BF5" s="327"/>
      <c r="BG5" s="303" t="s">
        <v>106</v>
      </c>
      <c r="BH5" s="304"/>
      <c r="BI5" s="304"/>
      <c r="BJ5" s="304"/>
      <c r="BK5" s="304"/>
      <c r="BL5" s="304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296" t="s">
        <v>15</v>
      </c>
      <c r="BY5" s="394"/>
      <c r="BZ5" s="394"/>
      <c r="CA5" s="394"/>
      <c r="CB5" s="305" t="s">
        <v>14</v>
      </c>
      <c r="CC5" s="392"/>
      <c r="CD5" s="392"/>
      <c r="CE5" s="392"/>
      <c r="CF5" s="392"/>
      <c r="CG5" s="392"/>
      <c r="CH5" s="364"/>
      <c r="CI5" s="295"/>
      <c r="CJ5" s="312"/>
      <c r="CK5" s="41"/>
      <c r="CL5" s="364" t="s">
        <v>107</v>
      </c>
      <c r="CM5" s="295"/>
      <c r="CN5" s="295"/>
      <c r="CO5" s="295"/>
      <c r="CP5" s="295"/>
      <c r="CQ5" s="295"/>
      <c r="CR5" s="295"/>
      <c r="CS5" s="295"/>
      <c r="CT5" s="295"/>
      <c r="CU5" s="296" t="s">
        <v>16</v>
      </c>
      <c r="CV5" s="401"/>
      <c r="CW5" s="401"/>
      <c r="CX5" s="401"/>
    </row>
    <row r="6" spans="2:107" ht="37.5" customHeight="1" x14ac:dyDescent="0.2">
      <c r="B6" s="323"/>
      <c r="C6" s="264"/>
      <c r="D6" s="266"/>
      <c r="E6" s="266"/>
      <c r="F6" s="428"/>
      <c r="G6" s="336"/>
      <c r="H6" s="336"/>
      <c r="I6" s="336"/>
      <c r="J6" s="431"/>
      <c r="K6" s="342"/>
      <c r="L6" s="342"/>
      <c r="M6" s="342"/>
      <c r="N6" s="346" t="s">
        <v>17</v>
      </c>
      <c r="O6" s="347"/>
      <c r="P6" s="347"/>
      <c r="Q6" s="347"/>
      <c r="R6" s="347"/>
      <c r="S6" s="347"/>
      <c r="T6" s="347"/>
      <c r="U6" s="347"/>
      <c r="V6" s="253" t="s">
        <v>108</v>
      </c>
      <c r="W6" s="253" t="s">
        <v>67</v>
      </c>
      <c r="X6" s="261" t="s">
        <v>68</v>
      </c>
      <c r="Y6" s="256" t="s">
        <v>109</v>
      </c>
      <c r="Z6" s="256" t="s">
        <v>18</v>
      </c>
      <c r="AA6" s="256" t="s">
        <v>42</v>
      </c>
      <c r="AB6" s="390" t="s">
        <v>19</v>
      </c>
      <c r="AC6" s="269"/>
      <c r="AD6" s="269"/>
      <c r="AE6" s="269"/>
      <c r="AF6" s="253" t="s">
        <v>69</v>
      </c>
      <c r="AG6" s="253" t="s">
        <v>67</v>
      </c>
      <c r="AH6" s="261" t="s">
        <v>68</v>
      </c>
      <c r="AI6" s="256" t="s">
        <v>62</v>
      </c>
      <c r="AJ6" s="256" t="s">
        <v>18</v>
      </c>
      <c r="AK6" s="256" t="s">
        <v>43</v>
      </c>
      <c r="AL6" s="406" t="s">
        <v>20</v>
      </c>
      <c r="AM6" s="352"/>
      <c r="AN6" s="353"/>
      <c r="AO6" s="390" t="s">
        <v>70</v>
      </c>
      <c r="AP6" s="269"/>
      <c r="AQ6" s="270"/>
      <c r="AR6" s="390" t="s">
        <v>21</v>
      </c>
      <c r="AS6" s="269"/>
      <c r="AT6" s="270"/>
      <c r="AU6" s="398" t="s">
        <v>36</v>
      </c>
      <c r="AV6" s="358"/>
      <c r="AW6" s="359"/>
      <c r="AX6" s="414" t="s">
        <v>22</v>
      </c>
      <c r="AY6" s="281"/>
      <c r="AZ6" s="281"/>
      <c r="BA6" s="281"/>
      <c r="BB6" s="281"/>
      <c r="BC6" s="281"/>
      <c r="BD6" s="281"/>
      <c r="BE6" s="281"/>
      <c r="BF6" s="282"/>
      <c r="BG6" s="438" t="s">
        <v>23</v>
      </c>
      <c r="BH6" s="281"/>
      <c r="BI6" s="282"/>
      <c r="BJ6" s="414" t="s">
        <v>24</v>
      </c>
      <c r="BK6" s="281"/>
      <c r="BL6" s="282"/>
      <c r="BM6" s="439" t="s">
        <v>25</v>
      </c>
      <c r="BN6" s="439"/>
      <c r="BO6" s="439"/>
      <c r="BP6" s="439"/>
      <c r="BQ6" s="439"/>
      <c r="BR6" s="439"/>
      <c r="BS6" s="439"/>
      <c r="BT6" s="439" t="s">
        <v>26</v>
      </c>
      <c r="BU6" s="439"/>
      <c r="BV6" s="364"/>
      <c r="BW6" s="392" t="s">
        <v>116</v>
      </c>
      <c r="BX6" s="296"/>
      <c r="BY6" s="394"/>
      <c r="BZ6" s="394"/>
      <c r="CA6" s="394"/>
      <c r="CB6" s="297" t="s">
        <v>63</v>
      </c>
      <c r="CC6" s="297"/>
      <c r="CD6" s="298"/>
      <c r="CE6" s="313" t="s">
        <v>64</v>
      </c>
      <c r="CF6" s="306"/>
      <c r="CG6" s="307"/>
      <c r="CH6" s="417" t="s">
        <v>60</v>
      </c>
      <c r="CI6" s="418"/>
      <c r="CJ6" s="419"/>
      <c r="CK6" s="287" t="s">
        <v>66</v>
      </c>
      <c r="CL6" s="411" t="s">
        <v>71</v>
      </c>
      <c r="CM6" s="412"/>
      <c r="CN6" s="412"/>
      <c r="CO6" s="413" t="s">
        <v>27</v>
      </c>
      <c r="CP6" s="413"/>
      <c r="CQ6" s="413"/>
      <c r="CR6" s="414" t="s">
        <v>26</v>
      </c>
      <c r="CS6" s="281"/>
      <c r="CT6" s="281"/>
      <c r="CU6" s="296"/>
      <c r="CV6" s="401"/>
      <c r="CW6" s="401"/>
      <c r="CX6" s="401"/>
    </row>
    <row r="7" spans="2:107" ht="34.5" customHeight="1" x14ac:dyDescent="0.2">
      <c r="B7" s="323"/>
      <c r="C7" s="264"/>
      <c r="D7" s="266"/>
      <c r="E7" s="266"/>
      <c r="F7" s="428"/>
      <c r="G7" s="336"/>
      <c r="H7" s="336"/>
      <c r="I7" s="336"/>
      <c r="J7" s="431"/>
      <c r="K7" s="342"/>
      <c r="L7" s="342"/>
      <c r="M7" s="342"/>
      <c r="N7" s="390" t="s">
        <v>28</v>
      </c>
      <c r="O7" s="269"/>
      <c r="P7" s="269"/>
      <c r="Q7" s="269"/>
      <c r="R7" s="390" t="s">
        <v>29</v>
      </c>
      <c r="S7" s="269"/>
      <c r="T7" s="269"/>
      <c r="U7" s="269"/>
      <c r="V7" s="254"/>
      <c r="W7" s="254"/>
      <c r="X7" s="262"/>
      <c r="Y7" s="257"/>
      <c r="Z7" s="259"/>
      <c r="AA7" s="268"/>
      <c r="AB7" s="391"/>
      <c r="AC7" s="271"/>
      <c r="AD7" s="271"/>
      <c r="AE7" s="271"/>
      <c r="AF7" s="254"/>
      <c r="AG7" s="254"/>
      <c r="AH7" s="262"/>
      <c r="AI7" s="268"/>
      <c r="AJ7" s="268"/>
      <c r="AK7" s="268"/>
      <c r="AL7" s="407"/>
      <c r="AM7" s="354"/>
      <c r="AN7" s="355"/>
      <c r="AO7" s="391"/>
      <c r="AP7" s="271"/>
      <c r="AQ7" s="272"/>
      <c r="AR7" s="391"/>
      <c r="AS7" s="271"/>
      <c r="AT7" s="272"/>
      <c r="AU7" s="399"/>
      <c r="AV7" s="360"/>
      <c r="AW7" s="361"/>
      <c r="AX7" s="435" t="s">
        <v>30</v>
      </c>
      <c r="AY7" s="435"/>
      <c r="AZ7" s="435"/>
      <c r="BA7" s="435" t="s">
        <v>31</v>
      </c>
      <c r="BB7" s="435"/>
      <c r="BC7" s="435"/>
      <c r="BD7" s="435" t="s">
        <v>32</v>
      </c>
      <c r="BE7" s="435"/>
      <c r="BF7" s="435"/>
      <c r="BG7" s="415"/>
      <c r="BH7" s="283"/>
      <c r="BI7" s="284"/>
      <c r="BJ7" s="415"/>
      <c r="BK7" s="283"/>
      <c r="BL7" s="284"/>
      <c r="BM7" s="436" t="s">
        <v>33</v>
      </c>
      <c r="BN7" s="436"/>
      <c r="BO7" s="436"/>
      <c r="BP7" s="440" t="s">
        <v>116</v>
      </c>
      <c r="BQ7" s="420" t="s">
        <v>34</v>
      </c>
      <c r="BR7" s="420"/>
      <c r="BS7" s="420"/>
      <c r="BT7" s="439"/>
      <c r="BU7" s="439"/>
      <c r="BV7" s="364"/>
      <c r="BW7" s="392"/>
      <c r="BX7" s="296"/>
      <c r="BY7" s="394"/>
      <c r="BZ7" s="394"/>
      <c r="CA7" s="394"/>
      <c r="CB7" s="299"/>
      <c r="CC7" s="299"/>
      <c r="CD7" s="300"/>
      <c r="CE7" s="314"/>
      <c r="CF7" s="308"/>
      <c r="CG7" s="309"/>
      <c r="CH7" s="421" t="s">
        <v>61</v>
      </c>
      <c r="CI7" s="422"/>
      <c r="CJ7" s="423"/>
      <c r="CK7" s="288"/>
      <c r="CL7" s="412"/>
      <c r="CM7" s="412"/>
      <c r="CN7" s="412"/>
      <c r="CO7" s="413"/>
      <c r="CP7" s="413"/>
      <c r="CQ7" s="413"/>
      <c r="CR7" s="415"/>
      <c r="CS7" s="283"/>
      <c r="CT7" s="283"/>
      <c r="CU7" s="296"/>
      <c r="CV7" s="401"/>
      <c r="CW7" s="401"/>
      <c r="CX7" s="401"/>
    </row>
    <row r="8" spans="2:107" ht="45.75" customHeight="1" x14ac:dyDescent="0.2">
      <c r="B8" s="323"/>
      <c r="C8" s="264"/>
      <c r="D8" s="266"/>
      <c r="E8" s="266"/>
      <c r="F8" s="429"/>
      <c r="G8" s="338"/>
      <c r="H8" s="338"/>
      <c r="I8" s="338"/>
      <c r="J8" s="432"/>
      <c r="K8" s="344"/>
      <c r="L8" s="344"/>
      <c r="M8" s="344"/>
      <c r="N8" s="397"/>
      <c r="O8" s="273"/>
      <c r="P8" s="273"/>
      <c r="Q8" s="273"/>
      <c r="R8" s="397"/>
      <c r="S8" s="273"/>
      <c r="T8" s="273"/>
      <c r="U8" s="273"/>
      <c r="V8" s="254"/>
      <c r="W8" s="254"/>
      <c r="X8" s="262"/>
      <c r="Y8" s="257"/>
      <c r="Z8" s="259"/>
      <c r="AA8" s="268"/>
      <c r="AB8" s="391"/>
      <c r="AC8" s="271"/>
      <c r="AD8" s="271"/>
      <c r="AE8" s="271"/>
      <c r="AF8" s="254"/>
      <c r="AG8" s="254"/>
      <c r="AH8" s="262"/>
      <c r="AI8" s="268"/>
      <c r="AJ8" s="268"/>
      <c r="AK8" s="268"/>
      <c r="AL8" s="408"/>
      <c r="AM8" s="356"/>
      <c r="AN8" s="357"/>
      <c r="AO8" s="391"/>
      <c r="AP8" s="271"/>
      <c r="AQ8" s="272"/>
      <c r="AR8" s="397"/>
      <c r="AS8" s="273"/>
      <c r="AT8" s="274"/>
      <c r="AU8" s="400"/>
      <c r="AV8" s="362"/>
      <c r="AW8" s="363"/>
      <c r="AX8" s="435"/>
      <c r="AY8" s="435"/>
      <c r="AZ8" s="435"/>
      <c r="BA8" s="435"/>
      <c r="BB8" s="435"/>
      <c r="BC8" s="435"/>
      <c r="BD8" s="435"/>
      <c r="BE8" s="435"/>
      <c r="BF8" s="435"/>
      <c r="BG8" s="416"/>
      <c r="BH8" s="285"/>
      <c r="BI8" s="286"/>
      <c r="BJ8" s="416"/>
      <c r="BK8" s="285"/>
      <c r="BL8" s="286"/>
      <c r="BM8" s="436"/>
      <c r="BN8" s="436"/>
      <c r="BO8" s="436"/>
      <c r="BP8" s="441"/>
      <c r="BQ8" s="420"/>
      <c r="BR8" s="420"/>
      <c r="BS8" s="420"/>
      <c r="BT8" s="439"/>
      <c r="BU8" s="439"/>
      <c r="BV8" s="364"/>
      <c r="BW8" s="392"/>
      <c r="BX8" s="296"/>
      <c r="BY8" s="394"/>
      <c r="BZ8" s="394"/>
      <c r="CA8" s="394"/>
      <c r="CB8" s="301"/>
      <c r="CC8" s="301"/>
      <c r="CD8" s="302"/>
      <c r="CE8" s="437"/>
      <c r="CF8" s="310"/>
      <c r="CG8" s="311"/>
      <c r="CH8" s="424"/>
      <c r="CI8" s="325"/>
      <c r="CJ8" s="326"/>
      <c r="CK8" s="288"/>
      <c r="CL8" s="412"/>
      <c r="CM8" s="412"/>
      <c r="CN8" s="412"/>
      <c r="CO8" s="413"/>
      <c r="CP8" s="413"/>
      <c r="CQ8" s="413"/>
      <c r="CR8" s="416"/>
      <c r="CS8" s="285"/>
      <c r="CT8" s="285"/>
      <c r="CU8" s="296"/>
      <c r="CV8" s="401"/>
      <c r="CW8" s="401"/>
      <c r="CX8" s="401"/>
    </row>
    <row r="9" spans="2:107" ht="21.75" customHeight="1" x14ac:dyDescent="0.2">
      <c r="B9" s="323"/>
      <c r="C9" s="264"/>
      <c r="D9" s="266"/>
      <c r="E9" s="266"/>
      <c r="F9" s="409" t="s">
        <v>35</v>
      </c>
      <c r="G9" s="425" t="s">
        <v>110</v>
      </c>
      <c r="H9" s="426"/>
      <c r="I9" s="426"/>
      <c r="J9" s="409" t="s">
        <v>35</v>
      </c>
      <c r="K9" s="425" t="s">
        <v>110</v>
      </c>
      <c r="L9" s="426"/>
      <c r="M9" s="426"/>
      <c r="N9" s="409" t="s">
        <v>35</v>
      </c>
      <c r="O9" s="425" t="s">
        <v>110</v>
      </c>
      <c r="P9" s="426"/>
      <c r="Q9" s="426"/>
      <c r="R9" s="409" t="s">
        <v>35</v>
      </c>
      <c r="S9" s="425" t="s">
        <v>110</v>
      </c>
      <c r="T9" s="426"/>
      <c r="U9" s="426"/>
      <c r="V9" s="254"/>
      <c r="W9" s="254"/>
      <c r="X9" s="262"/>
      <c r="Y9" s="257"/>
      <c r="Z9" s="259"/>
      <c r="AA9" s="268"/>
      <c r="AB9" s="409" t="s">
        <v>35</v>
      </c>
      <c r="AC9" s="444" t="s">
        <v>110</v>
      </c>
      <c r="AD9" s="444"/>
      <c r="AE9" s="395"/>
      <c r="AF9" s="254"/>
      <c r="AG9" s="254"/>
      <c r="AH9" s="262"/>
      <c r="AI9" s="268"/>
      <c r="AJ9" s="268"/>
      <c r="AK9" s="268"/>
      <c r="AL9" s="409" t="s">
        <v>35</v>
      </c>
      <c r="AM9" s="395" t="s">
        <v>110</v>
      </c>
      <c r="AN9" s="396"/>
      <c r="AO9" s="409" t="s">
        <v>35</v>
      </c>
      <c r="AP9" s="395" t="s">
        <v>110</v>
      </c>
      <c r="AQ9" s="396"/>
      <c r="AR9" s="409" t="s">
        <v>35</v>
      </c>
      <c r="AS9" s="395" t="s">
        <v>110</v>
      </c>
      <c r="AT9" s="396"/>
      <c r="AU9" s="409" t="s">
        <v>35</v>
      </c>
      <c r="AV9" s="395" t="s">
        <v>110</v>
      </c>
      <c r="AW9" s="396"/>
      <c r="AX9" s="409" t="s">
        <v>35</v>
      </c>
      <c r="AY9" s="395" t="s">
        <v>110</v>
      </c>
      <c r="AZ9" s="396"/>
      <c r="BA9" s="409" t="s">
        <v>35</v>
      </c>
      <c r="BB9" s="395" t="s">
        <v>110</v>
      </c>
      <c r="BC9" s="396"/>
      <c r="BD9" s="409" t="s">
        <v>35</v>
      </c>
      <c r="BE9" s="395" t="s">
        <v>110</v>
      </c>
      <c r="BF9" s="396"/>
      <c r="BG9" s="443" t="s">
        <v>35</v>
      </c>
      <c r="BH9" s="444" t="s">
        <v>110</v>
      </c>
      <c r="BI9" s="444"/>
      <c r="BJ9" s="443" t="s">
        <v>35</v>
      </c>
      <c r="BK9" s="444" t="s">
        <v>110</v>
      </c>
      <c r="BL9" s="444"/>
      <c r="BM9" s="443" t="s">
        <v>35</v>
      </c>
      <c r="BN9" s="444" t="s">
        <v>110</v>
      </c>
      <c r="BO9" s="444"/>
      <c r="BP9" s="441"/>
      <c r="BQ9" s="443" t="s">
        <v>35</v>
      </c>
      <c r="BR9" s="444" t="s">
        <v>110</v>
      </c>
      <c r="BS9" s="444"/>
      <c r="BT9" s="443" t="s">
        <v>35</v>
      </c>
      <c r="BU9" s="444" t="s">
        <v>110</v>
      </c>
      <c r="BV9" s="395"/>
      <c r="BW9" s="392"/>
      <c r="BX9" s="296"/>
      <c r="BY9" s="443" t="s">
        <v>35</v>
      </c>
      <c r="BZ9" s="444" t="s">
        <v>110</v>
      </c>
      <c r="CA9" s="444"/>
      <c r="CB9" s="443" t="s">
        <v>35</v>
      </c>
      <c r="CC9" s="444" t="s">
        <v>110</v>
      </c>
      <c r="CD9" s="444"/>
      <c r="CE9" s="443" t="s">
        <v>35</v>
      </c>
      <c r="CF9" s="444" t="s">
        <v>110</v>
      </c>
      <c r="CG9" s="444"/>
      <c r="CH9" s="443" t="s">
        <v>35</v>
      </c>
      <c r="CI9" s="444" t="s">
        <v>110</v>
      </c>
      <c r="CJ9" s="444"/>
      <c r="CK9" s="447" t="s">
        <v>111</v>
      </c>
      <c r="CL9" s="443" t="s">
        <v>35</v>
      </c>
      <c r="CM9" s="444" t="s">
        <v>110</v>
      </c>
      <c r="CN9" s="444"/>
      <c r="CO9" s="443" t="s">
        <v>35</v>
      </c>
      <c r="CP9" s="444" t="s">
        <v>110</v>
      </c>
      <c r="CQ9" s="444"/>
      <c r="CR9" s="446" t="s">
        <v>35</v>
      </c>
      <c r="CS9" s="433" t="s">
        <v>110</v>
      </c>
      <c r="CT9" s="434"/>
      <c r="CU9" s="296"/>
      <c r="CV9" s="443" t="s">
        <v>35</v>
      </c>
      <c r="CW9" s="444" t="s">
        <v>110</v>
      </c>
      <c r="CX9" s="444"/>
      <c r="CY9" s="445" t="s">
        <v>112</v>
      </c>
      <c r="CZ9" s="445"/>
      <c r="DA9" s="445"/>
      <c r="DB9" s="445"/>
    </row>
    <row r="10" spans="2:107" ht="22.5" customHeight="1" x14ac:dyDescent="0.2">
      <c r="B10" s="323"/>
      <c r="C10" s="264"/>
      <c r="D10" s="267"/>
      <c r="E10" s="267"/>
      <c r="F10" s="410"/>
      <c r="G10" s="25" t="s">
        <v>115</v>
      </c>
      <c r="H10" s="24" t="s">
        <v>0</v>
      </c>
      <c r="I10" s="24" t="s">
        <v>2</v>
      </c>
      <c r="J10" s="410"/>
      <c r="K10" s="25" t="s">
        <v>115</v>
      </c>
      <c r="L10" s="24" t="s">
        <v>0</v>
      </c>
      <c r="M10" s="26" t="s">
        <v>2</v>
      </c>
      <c r="N10" s="410"/>
      <c r="O10" s="25" t="s">
        <v>115</v>
      </c>
      <c r="P10" s="4" t="s">
        <v>0</v>
      </c>
      <c r="Q10" s="26" t="s">
        <v>2</v>
      </c>
      <c r="R10" s="410"/>
      <c r="S10" s="25" t="s">
        <v>115</v>
      </c>
      <c r="T10" s="4" t="s">
        <v>0</v>
      </c>
      <c r="U10" s="38" t="s">
        <v>2</v>
      </c>
      <c r="V10" s="254"/>
      <c r="W10" s="254"/>
      <c r="X10" s="262"/>
      <c r="Y10" s="257"/>
      <c r="Z10" s="259"/>
      <c r="AA10" s="268"/>
      <c r="AB10" s="410"/>
      <c r="AC10" s="25" t="s">
        <v>115</v>
      </c>
      <c r="AD10" s="4" t="s">
        <v>0</v>
      </c>
      <c r="AE10" s="38" t="s">
        <v>2</v>
      </c>
      <c r="AF10" s="254"/>
      <c r="AG10" s="254"/>
      <c r="AH10" s="262"/>
      <c r="AI10" s="268"/>
      <c r="AJ10" s="268"/>
      <c r="AK10" s="268"/>
      <c r="AL10" s="410"/>
      <c r="AM10" s="25" t="s">
        <v>115</v>
      </c>
      <c r="AN10" s="4" t="s">
        <v>0</v>
      </c>
      <c r="AO10" s="410"/>
      <c r="AP10" s="25" t="s">
        <v>115</v>
      </c>
      <c r="AQ10" s="4" t="s">
        <v>0</v>
      </c>
      <c r="AR10" s="410"/>
      <c r="AS10" s="25" t="s">
        <v>115</v>
      </c>
      <c r="AT10" s="4" t="s">
        <v>0</v>
      </c>
      <c r="AU10" s="410"/>
      <c r="AV10" s="25" t="s">
        <v>115</v>
      </c>
      <c r="AW10" s="4" t="s">
        <v>0</v>
      </c>
      <c r="AX10" s="410"/>
      <c r="AY10" s="25" t="s">
        <v>115</v>
      </c>
      <c r="AZ10" s="4" t="s">
        <v>0</v>
      </c>
      <c r="BA10" s="410"/>
      <c r="BB10" s="25" t="s">
        <v>115</v>
      </c>
      <c r="BC10" s="4" t="s">
        <v>0</v>
      </c>
      <c r="BD10" s="410"/>
      <c r="BE10" s="25" t="s">
        <v>72</v>
      </c>
      <c r="BF10" s="13" t="s">
        <v>0</v>
      </c>
      <c r="BG10" s="443"/>
      <c r="BH10" s="25" t="s">
        <v>115</v>
      </c>
      <c r="BI10" s="13" t="s">
        <v>0</v>
      </c>
      <c r="BJ10" s="443"/>
      <c r="BK10" s="25" t="s">
        <v>115</v>
      </c>
      <c r="BL10" s="13" t="s">
        <v>0</v>
      </c>
      <c r="BM10" s="443"/>
      <c r="BN10" s="25" t="s">
        <v>115</v>
      </c>
      <c r="BO10" s="13" t="s">
        <v>0</v>
      </c>
      <c r="BP10" s="442"/>
      <c r="BQ10" s="443"/>
      <c r="BR10" s="25" t="s">
        <v>115</v>
      </c>
      <c r="BS10" s="13" t="s">
        <v>0</v>
      </c>
      <c r="BT10" s="443"/>
      <c r="BU10" s="25" t="s">
        <v>115</v>
      </c>
      <c r="BV10" s="14" t="s">
        <v>0</v>
      </c>
      <c r="BW10" s="392"/>
      <c r="BX10" s="14"/>
      <c r="BY10" s="443"/>
      <c r="BZ10" s="25" t="s">
        <v>115</v>
      </c>
      <c r="CA10" s="13" t="s">
        <v>0</v>
      </c>
      <c r="CB10" s="443"/>
      <c r="CC10" s="25" t="s">
        <v>115</v>
      </c>
      <c r="CD10" s="4" t="s">
        <v>0</v>
      </c>
      <c r="CE10" s="443"/>
      <c r="CF10" s="25" t="s">
        <v>115</v>
      </c>
      <c r="CG10" s="13" t="s">
        <v>0</v>
      </c>
      <c r="CH10" s="443"/>
      <c r="CI10" s="25" t="s">
        <v>115</v>
      </c>
      <c r="CJ10" s="13" t="s">
        <v>0</v>
      </c>
      <c r="CK10" s="447"/>
      <c r="CL10" s="443"/>
      <c r="CM10" s="25" t="s">
        <v>115</v>
      </c>
      <c r="CN10" s="13" t="s">
        <v>0</v>
      </c>
      <c r="CO10" s="443"/>
      <c r="CP10" s="25" t="s">
        <v>115</v>
      </c>
      <c r="CQ10" s="13" t="s">
        <v>0</v>
      </c>
      <c r="CR10" s="446"/>
      <c r="CS10" s="25" t="s">
        <v>72</v>
      </c>
      <c r="CT10" s="13" t="s">
        <v>0</v>
      </c>
      <c r="CU10" s="13"/>
      <c r="CV10" s="443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58"/>
      <c r="Z11" s="260"/>
      <c r="AA11" s="324"/>
      <c r="AB11" s="17">
        <v>20</v>
      </c>
      <c r="AC11" s="17">
        <v>21</v>
      </c>
      <c r="AD11" s="17">
        <v>22</v>
      </c>
      <c r="AE11" s="18">
        <v>23</v>
      </c>
      <c r="AF11" s="45"/>
      <c r="AG11" s="255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15" t="s">
        <v>3</v>
      </c>
      <c r="C23" s="316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Ekamut</vt:lpstr>
      <vt:lpstr>Sheet1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2023-10-20T05:09:10Z</cp:lastPrinted>
  <dcterms:created xsi:type="dcterms:W3CDTF">2002-03-15T09:46:46Z</dcterms:created>
  <dcterms:modified xsi:type="dcterms:W3CDTF">2023-10-20T11:48:07Z</dcterms:modified>
</cp:coreProperties>
</file>